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D:\e\VB CNTT\CHUYEN ĐOI SO\BỘ CHỈ SỐ ĐÁNH GIÁ DTI 3 CẤP\"/>
    </mc:Choice>
  </mc:AlternateContent>
  <xr:revisionPtr revIDLastSave="0" documentId="13_ncr:1_{98F562F6-401F-442F-BFDC-45FB3ADF396D}" xr6:coauthVersionLast="47" xr6:coauthVersionMax="47" xr10:uidLastSave="{00000000-0000-0000-0000-000000000000}"/>
  <bookViews>
    <workbookView xWindow="-110" yWindow="-110" windowWidth="19420" windowHeight="10300" xr2:uid="{00000000-000D-0000-FFFF-FFFF00000000}"/>
  </bookViews>
  <sheets>
    <sheet name="chấm điểm TP" sheetId="1" r:id="rId1"/>
  </sheets>
  <definedNames>
    <definedName name="_xlnm.Print_Area" localSheetId="0">'chấm điểm TP'!$A$1:$H$407</definedName>
  </definedNames>
  <calcPr calcId="191029"/>
</workbook>
</file>

<file path=xl/calcChain.xml><?xml version="1.0" encoding="utf-8"?>
<calcChain xmlns="http://schemas.openxmlformats.org/spreadsheetml/2006/main">
  <c r="D391" i="1" l="1"/>
  <c r="D375" i="1" l="1"/>
  <c r="G294" i="1" l="1"/>
  <c r="D171" i="1"/>
  <c r="D159" i="1"/>
  <c r="D153" i="1"/>
  <c r="D276" i="1"/>
  <c r="D270" i="1"/>
  <c r="D264" i="1"/>
  <c r="D245" i="1"/>
  <c r="D365" i="1"/>
  <c r="D395" i="1"/>
  <c r="D331" i="1"/>
  <c r="D399" i="1"/>
  <c r="D357" i="1"/>
  <c r="D323" i="1"/>
  <c r="D294" i="1" l="1"/>
  <c r="D280" i="1"/>
  <c r="D206" i="1"/>
  <c r="D183" i="1" l="1"/>
  <c r="F16" i="1"/>
  <c r="M119" i="1"/>
  <c r="D53" i="1"/>
  <c r="D100" i="1"/>
  <c r="D91" i="1" s="1"/>
  <c r="D364" i="1"/>
  <c r="D330" i="1"/>
  <c r="D232" i="1"/>
  <c r="D197" i="1"/>
  <c r="D75" i="1"/>
  <c r="D144" i="1" l="1"/>
  <c r="D52" i="1" s="1"/>
  <c r="D231" i="1"/>
  <c r="D5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A197" authorId="0" shapeId="0" xr:uid="{18BE3BBC-19C7-4C6D-8F2F-DAE4A7DE03BB}">
      <text>
        <r>
          <rPr>
            <b/>
            <sz val="9"/>
            <color indexed="81"/>
            <rFont val="Tahoma"/>
            <family val="2"/>
          </rPr>
          <t>DELL:</t>
        </r>
        <r>
          <rPr>
            <sz val="9"/>
            <color indexed="81"/>
            <rFont val="Tahoma"/>
            <family val="2"/>
          </rPr>
          <t xml:space="preserve">
</t>
        </r>
      </text>
    </comment>
  </commentList>
</comments>
</file>

<file path=xl/sharedStrings.xml><?xml version="1.0" encoding="utf-8"?>
<sst xmlns="http://schemas.openxmlformats.org/spreadsheetml/2006/main" count="798" uniqueCount="562">
  <si>
    <t>Bảng 1. Thông tin chung</t>
  </si>
  <si>
    <t>STT</t>
  </si>
  <si>
    <t>Thông tin</t>
  </si>
  <si>
    <t>Đơn vị tính</t>
  </si>
  <si>
    <t>Nội dung/Số lượng</t>
  </si>
  <si>
    <t>1.1</t>
  </si>
  <si>
    <t>1.2</t>
  </si>
  <si>
    <t>Địa chỉ liên hệ chính thức</t>
  </si>
  <si>
    <t>1.3</t>
  </si>
  <si>
    <t>Địa chỉ trang/cổng thông tin điện tử (Website/Portal) chính thức</t>
  </si>
  <si>
    <t>1.4</t>
  </si>
  <si>
    <t>Người</t>
  </si>
  <si>
    <t>1.5</t>
  </si>
  <si>
    <t>1.6</t>
  </si>
  <si>
    <t>Hộ</t>
  </si>
  <si>
    <t>1.7</t>
  </si>
  <si>
    <t>Xã</t>
  </si>
  <si>
    <t>1.8</t>
  </si>
  <si>
    <t>Thôn</t>
  </si>
  <si>
    <t>1.9</t>
  </si>
  <si>
    <t>Cơ quan</t>
  </si>
  <si>
    <t>1.10</t>
  </si>
  <si>
    <t>Số lượng cán bộ, công chức cấp huyện hiện có</t>
  </si>
  <si>
    <t>1.11</t>
  </si>
  <si>
    <t>Số lượng viên chức cấp huyện hiện có</t>
  </si>
  <si>
    <t>1.12</t>
  </si>
  <si>
    <t>Máy chủ</t>
  </si>
  <si>
    <t>1.13</t>
  </si>
  <si>
    <t>Máý trạm</t>
  </si>
  <si>
    <t>1.14</t>
  </si>
  <si>
    <t>Hệ thống</t>
  </si>
  <si>
    <t>1.15</t>
  </si>
  <si>
    <t>Thủ tục</t>
  </si>
  <si>
    <t>1.16</t>
  </si>
  <si>
    <t>Doanh nghiệp</t>
  </si>
  <si>
    <t>1.17</t>
  </si>
  <si>
    <t>1.18</t>
  </si>
  <si>
    <t>Hợp tác xã</t>
  </si>
  <si>
    <t>1.19</t>
  </si>
  <si>
    <t>1.20</t>
  </si>
  <si>
    <t>Số lượng điểm phục vụ bưu chính</t>
  </si>
  <si>
    <t>Điểm</t>
  </si>
  <si>
    <t>1.21</t>
  </si>
  <si>
    <t>Triệu đồng</t>
  </si>
  <si>
    <t>1.22</t>
  </si>
  <si>
    <t>Thông tin liên hệ</t>
  </si>
  <si>
    <t>2.1</t>
  </si>
  <si>
    <t>Chuyên viên cung cấp số liệu</t>
  </si>
  <si>
    <t>Họ tên</t>
  </si>
  <si>
    <t>Đơn vị công tác</t>
  </si>
  <si>
    <t>Chức vụ/chức danh</t>
  </si>
  <si>
    <t>Điện thoại liên hệ</t>
  </si>
  <si>
    <t>Email</t>
  </si>
  <si>
    <t>2.2</t>
  </si>
  <si>
    <t>Chức vụ</t>
  </si>
  <si>
    <t>Bảng 2. Bộ chỉ số đánh giá DTI cấp huyện</t>
  </si>
  <si>
    <t>Chỉ số/Chỉ số thành phần</t>
  </si>
  <si>
    <t>Điểm tối đa</t>
  </si>
  <si>
    <t>Cách xác định và tính điểm</t>
  </si>
  <si>
    <t>Tổng điểm</t>
  </si>
  <si>
    <t>I</t>
  </si>
  <si>
    <t>Nhóm chỉ số nền tảng chung</t>
  </si>
  <si>
    <t>Nhận thức số</t>
  </si>
  <si>
    <t>Người đứng đầu (Bí thư/Chủ tịch huyện, thị xã, thành phố) là Trưởng Ban Chỉ đạo chuyển đổi số cấp huyện</t>
  </si>
  <si>
    <t>- Trưởng Ban là Bí thư/Chủ tịch huyện, thị xã, thành phố: Điểm tối đa;</t>
  </si>
  <si>
    <t>- Trưởng Ban là cấp phó của Bí thư/Chủ tịch huyện, thị xã, thành phố: 1/2*Điểm tối đa;</t>
  </si>
  <si>
    <t>- Chưa có Ban Chỉ đạo hoặc có nhưng Trưởng ban không phải Lãnh đạo cấp huyện: 0 điểm</t>
  </si>
  <si>
    <t>Phòng VHTT</t>
  </si>
  <si>
    <t>Người đứng đầu (Bí thư/Chủ tịch huyện, thị xã, thành phố) chủ trì các cuộc họp về chuyển đổi số</t>
  </si>
  <si>
    <t>a= Số cuộc họp CĐS của huyện, thị xã, thành phố có người đứng đầu chủ trì</t>
  </si>
  <si>
    <t>b= Tổng số cuộc họp CĐS của huyện, thị xã, thành phố</t>
  </si>
  <si>
    <t>- Tỷ lệ= a/b</t>
  </si>
  <si>
    <t>- Điểm = Tỷ lệ*Điểm tối đa</t>
  </si>
  <si>
    <t>Văn bản chỉ đạo chuyên đề về chuyển đổi số do Chủ tịch UBND huyện, thị xã, thành phố ký</t>
  </si>
  <si>
    <t>a= Số văn bản chỉ đạo chuyên đề về chuyển đổi số do Chủ tịch UBND huyện, thị xã, thành phố ký</t>
  </si>
  <si>
    <t>b= Tổng số văn bản chỉ đạo chuyên đề về chuyển đổi số của huyện, thị xã, thành phố</t>
  </si>
  <si>
    <t>- Điểm =Tỷ lệ*Điểm tối đa</t>
  </si>
  <si>
    <t>Trang thông tin điện tử cấp huyện có chuyên mục riêng về chuyển đổi số</t>
  </si>
  <si>
    <t>- Có chuyên mục và số lượng tin, bài về Chuyển đổi số trong năm đạt:</t>
  </si>
  <si>
    <t>+ Từ 24 trở lên: Điểm tối đa</t>
  </si>
  <si>
    <t>+ Từ 12 đến 23: 1/2*Điểm tối đa</t>
  </si>
  <si>
    <t>+ Từ 01 đến 11: 1/4*Điểm tối đa</t>
  </si>
  <si>
    <t>- Chưa có chuyên mục hoặc trong kỳ đánh giá không có tin, bài: 0 điểm</t>
  </si>
  <si>
    <t>VP HĐND-UBND</t>
  </si>
  <si>
    <t>Hệ thống truyền thanh cấp huyện có chuyên mục riêng về chuyển đổi số</t>
  </si>
  <si>
    <t>- Có: Điểm tối đa</t>
  </si>
  <si>
    <t>- Không: 0 điểm</t>
  </si>
  <si>
    <t>Tần suất phát sóng chuyên mục riêng về chuyển đổi số của hệ thống truyền thanh cấp huyện</t>
  </si>
  <si>
    <t>- Từ 1 lần/1 tuần: Điểm tối đa</t>
  </si>
  <si>
    <t>- Từ 1 tháng/1 lần đến dưới 1 lần/1 tuần: 1/2*Điểm tối đa</t>
  </si>
  <si>
    <t>- Dưới 1 tháng/1 lần: 0 điểm</t>
  </si>
  <si>
    <t>Thể chế số</t>
  </si>
  <si>
    <t>Nghị quyết chuyên đề hoặc văn bản tương đương của cấp uỷ về chuyển đổi số</t>
  </si>
  <si>
    <t>Kế hoạch, chương trình hành động 5 năm về chuyển đổi số</t>
  </si>
  <si>
    <t>2.3</t>
  </si>
  <si>
    <t>Kế hoạch chuyển đổi số hàng năm</t>
  </si>
  <si>
    <t>2.4</t>
  </si>
  <si>
    <t>Tổ chức hoặc tham gia hội nghị, bồi dưỡng, tập huấn (do tỉnh tổ chức) trong năm có phổ biến, quán triệt và giám sát tuân thủ Kiến trúc Chính quyền điện tử</t>
  </si>
  <si>
    <t>Phòng VHTT, VP HĐND-UBND</t>
  </si>
  <si>
    <t>2.5</t>
  </si>
  <si>
    <t>Ban hành chính sách tỷ lệ chi Ngân sách nhà nước tối thiểu hàng năm cho chuyển đổi số</t>
  </si>
  <si>
    <t>Phòng TC-KH</t>
  </si>
  <si>
    <t>2.6</t>
  </si>
  <si>
    <t xml:space="preserve">Ban hành văn bản chỉ đạo, quán triệt CBCCVC tích cực hướng dẫn, trợ giúp người dân, doanh nghiệp sử dụng dịch vụ công trực tuyến (DVCTT) </t>
  </si>
  <si>
    <t>2.7</t>
  </si>
  <si>
    <r>
      <t xml:space="preserve">Ban hành văn bản triển khai, thực hiện hỗ trợ, khuyến khích doanh nghiệp, hộ kinh doanh, hợp tác xã, hộ nông dân sản xuất nông nghiệp </t>
    </r>
    <r>
      <rPr>
        <sz val="8"/>
        <color theme="1"/>
        <rFont val="Times New Roman"/>
        <family val="1"/>
      </rPr>
      <t> </t>
    </r>
    <r>
      <rPr>
        <sz val="12"/>
        <color theme="1"/>
        <rFont val="Times New Roman"/>
        <family val="1"/>
      </rPr>
      <t>trên địa bàn chuyển đổi số</t>
    </r>
  </si>
  <si>
    <t>Phòng TC-KH, phòng Kinh tế</t>
  </si>
  <si>
    <t>Hạ tầng số</t>
  </si>
  <si>
    <t>3.1</t>
  </si>
  <si>
    <t>Tỷ lệ dân số trưởng thành có điện thoại thông minh</t>
  </si>
  <si>
    <t>a= Số người dân trưởng thành có điện thoại thông minh</t>
  </si>
  <si>
    <t>b= Tổng dân số trưởng thành (tạm quy ước từ 15 tuổi trở lên) của huyện, thị xã, thành phố</t>
  </si>
  <si>
    <t>Văn bản có nội dung báo cáo thực trạng</t>
  </si>
  <si>
    <t>Phòng VHTT (Tổng hợp số liệu từ các xã, phường cung cấp)</t>
  </si>
  <si>
    <t>3.2</t>
  </si>
  <si>
    <t>Tỷ lệ hộ gia đình có người có máy tính bảng hoặc điện thoại thông minh</t>
  </si>
  <si>
    <t>a= Số hộ gia đình có người có máy tính bảng hoặc điện thoại thông minh</t>
  </si>
  <si>
    <t>b= Tổng số hộ gia đình của huyện, thị xã, thành phố</t>
  </si>
  <si>
    <t>3.3</t>
  </si>
  <si>
    <t>Tỷ lệ hộ gia đình có kết nối Internet băng rộng cáp quang</t>
  </si>
  <si>
    <t>a= Số hộ gia đình có kết nối Internet băng rộng cáp quang</t>
  </si>
  <si>
    <t>3.4</t>
  </si>
  <si>
    <t>Tỷ lệ xã, phường, thị trấn được phổ cập dịch vụ mạng di động 4G bảo đảm chất lượng</t>
  </si>
  <si>
    <t>a= Số xã, phường, thị trấn được phủ sóng di động 4G đảm bảo tốc độ tối thiểu (download là 30Mbps; upload là 9Mbps, đo thông qua ứng dụng i-Speed)</t>
  </si>
  <si>
    <t>b= Tổng số xã, phường, thị trấn trên địa bàn</t>
  </si>
  <si>
    <t>- Điểm:</t>
  </si>
  <si>
    <t>+ Tỷ lệ ≥ 80%: Điểm tối đa</t>
  </si>
  <si>
    <t>+ Tỷ lệ &lt; 80%: Tỷ lệ/80%*Điểm tối đa</t>
  </si>
  <si>
    <t>3.5</t>
  </si>
  <si>
    <t>Tỷ lệ UBND cấp xã thuộc huyện, thị xã, thành phố kết nối mạng Truyền số liệu chuyên dùng</t>
  </si>
  <si>
    <t>a= Số UBND cấp xã kết nối mạng Truyền số liệu chuyên dùng</t>
  </si>
  <si>
    <t>3.6</t>
  </si>
  <si>
    <t>Tỷ lệ cán bộ, công chức, viên chức, được trang bị máy tính làm việc</t>
  </si>
  <si>
    <t>a=  Số CBCCVC được trang bị máy tính làm việc</t>
  </si>
  <si>
    <t>b= Tổng số CBCCVC của cơ quan cấp huyện (bao gồm UBND cấp huyện và các đơn vị trực thuộc)</t>
  </si>
  <si>
    <t>3.7</t>
  </si>
  <si>
    <t>Tỷ lệ kết nối internet cho máy tính làm việc của cán bộ, công chức, viên chức</t>
  </si>
  <si>
    <t>a= Số máy tính làm việc của CBCCVC được kết nối internet</t>
  </si>
  <si>
    <t>b= Tổng số máy tính làm việc của CBCCVC tại cơ quan cấp huyện (bao gồm UBND cấp huyện và các đơn vị trực thuộc; không tính các máy tính phục vụ soạn thảo văn bản mật)</t>
  </si>
  <si>
    <t>3.8</t>
  </si>
  <si>
    <t>Tỷ lệ băng thông kết nối internet/cán bộ, công chức, viên chức</t>
  </si>
  <si>
    <t>a= Tổng số dung lượng băng thông kết nối internet tại cơ quan cấp huyện (bao gồm UBND cấp huyện và các đơn vị trực thuộc)</t>
  </si>
  <si>
    <t>+ 02 Mb trở lên: Điểm tối đa</t>
  </si>
  <si>
    <t>+ 01 Mb trở lên: 1/2*Điểm tối đa</t>
  </si>
  <si>
    <t>+ Dưới 01 Mb: 0 điểm</t>
  </si>
  <si>
    <t>3.9</t>
  </si>
  <si>
    <t>Mức độ sử dụng các nền tảng, hệ thống số dùng chung của tỉnh</t>
  </si>
  <si>
    <t>a= Số lượng nền tảng, hệ thống số dùng chung đã triển khai sử dụng</t>
  </si>
  <si>
    <t>b= Tổng số nền tảng, hệ thống số dùng chung tối thiểu theo danh mục yêu cầu;</t>
  </si>
  <si>
    <t>Danh mục nền tảng, hệ thống số dùng chung của tỉnh theo yêu cầu:</t>
  </si>
  <si>
    <t>1) Hệ thống nền tảng tích hợp, chia sẻ dữ liệu của tỉnh (LGSP, DWH, IOC…)</t>
  </si>
  <si>
    <t>2) Cổng điều hành và không gian làm việc số của tỉnh (bao gồm cả app Công chức tỉnh)</t>
  </si>
  <si>
    <t>3) Cổng thông tin điện tử tỉnh</t>
  </si>
  <si>
    <t>4) Hệ thống thông tin giải quyết thủ tục hành chính tỉnh (Cổng dịch vụ công/HTTT một cửa điện tử)</t>
  </si>
  <si>
    <t>5) Hệ thống QLVB&amp;ĐH tỉnh</t>
  </si>
  <si>
    <t>6) Hệ thống thông tin báo cáo tỉnh</t>
  </si>
  <si>
    <t>7) Hệ thống thư điện tử công vụ tỉnh</t>
  </si>
  <si>
    <t>8) Hệ thống quản lý CBCCVC tỉnh</t>
  </si>
  <si>
    <t>9) Hệ thống quản lý công tác thanh tra và giải quyết KNTC tỉnh</t>
  </si>
  <si>
    <t>10) Hệ thống tiếp nhận và xử lý phản ánh hiện trường của tỉnh</t>
  </si>
  <si>
    <t>Phòng VHTT,</t>
  </si>
  <si>
    <t xml:space="preserve"> (Thẩm tra thông qua hệ thống quản trị các nền tảng số dùng chung của tỉnh)</t>
  </si>
  <si>
    <t>Nhân lực số</t>
  </si>
  <si>
    <t>4.1</t>
  </si>
  <si>
    <t>Tỷ lệ xã, phường, thị trấn có Tổ công nghệ số cộng đồng cấp thôn</t>
  </si>
  <si>
    <t>a= Số xã, phường, thị trấn có Tổ công nghệ số cộng đồng cấp thôn</t>
  </si>
  <si>
    <t>b= Tổng xã, phường, thị trấn trên địa bàn huyện, thị xã, thành phố</t>
  </si>
  <si>
    <t>- Điểm= Tỷ lệ*Điểm tối đa</t>
  </si>
  <si>
    <t>4.2</t>
  </si>
  <si>
    <t>Tỷ lệ thôn, bản, tổ dân phố có Tổ công nghệ số cộng đồng</t>
  </si>
  <si>
    <t>a= Số thôn, bản, tổ dân phố có Tổ công nghệ số cộng đồng</t>
  </si>
  <si>
    <t>b= Tổng số thôn, bản, tổ dân phố trên địa bàn huyện, thị xã, thành phố</t>
  </si>
  <si>
    <t>4.3</t>
  </si>
  <si>
    <t>Tỷ lệ thôn, bản, tổ dân phố triển khai mô hình nhà văn hóa số</t>
  </si>
  <si>
    <t>a= Số thôn, bản, tổ dân phố triển khai mô hình nhà văn hóa số</t>
  </si>
  <si>
    <t>+ Tỷ lệ ≥ 40%: Điểm tối đa;</t>
  </si>
  <si>
    <t>+ Tỷ lệ &lt; 40%: Tỷ lệ/40%*Điểm tối đa</t>
  </si>
  <si>
    <t>4.4</t>
  </si>
  <si>
    <t>Tỷ lệ cán bộ, công chức, viên chức chuyên trách, kiêm nhiệm về chuyển đổi số</t>
  </si>
  <si>
    <t>a= Số cán bộ, công chức chuyên trách về chuyển đổi số</t>
  </si>
  <si>
    <t>b= Số cán bộ, công chức kiêm nhiệm về chuyển đổi số</t>
  </si>
  <si>
    <t>c= Số viên chức chuyên trách về chuyển đổi số</t>
  </si>
  <si>
    <t>d= Số viên chức kiêm nhiệm về chuyển đổi số</t>
  </si>
  <si>
    <t>e= Tổng số cán bộ, công chức</t>
  </si>
  <si>
    <t>f= Tổng số viên chức</t>
  </si>
  <si>
    <t>- Tỷ lệ= (a+b+c+d)/(e+f)</t>
  </si>
  <si>
    <t>g= Tỷ lệ CCVC chuyên trách, kiêm nhiệm về chuyển đổi số của cơ quan cấp huyện (bao gồm UBND cấp huyện và các đơn vị trực thuộc)</t>
  </si>
  <si>
    <t>h= Điểm tối đa</t>
  </si>
  <si>
    <t>k= Tỷ lệ CCVC chuyên trách, kiêm nhiệm về chuyển đổi số cao nhất trên tất cả các huyện, thị xã, thành phố</t>
  </si>
  <si>
    <t>- Điểm = (g*h)/k</t>
  </si>
  <si>
    <t>(Tính điểm theo phương pháp Min-Max dựa vào tỷ lệ cao nhất thì điểm tối đa và giảm dần)</t>
  </si>
  <si>
    <t>Phòng Nội vụ</t>
  </si>
  <si>
    <t>4.5</t>
  </si>
  <si>
    <t>Tỷ lệ cán bộ, công chức, viên chức chuyên trách, kiêm nhiệm về an toàn thông tin mạng</t>
  </si>
  <si>
    <t>a= Số cán bộ, công chức chuyên trách về ATTTM</t>
  </si>
  <si>
    <t>b= Số cán bộ, công chức kiêm nhiệm về ATTTM</t>
  </si>
  <si>
    <t>c= Số viên chức chuyên trách về ATTTM</t>
  </si>
  <si>
    <t>d= Số viên chức kiêm nhiệm và nhân lực hợp đồng (thuê chuyên gia…) về ATTTM</t>
  </si>
  <si>
    <t>g= Tỷ lệ CBCCVC chuyên trách, kiêm nhiệm về ATTTM của cơ quan cấp huyện (bao gồm UBND cấp huyện và các đơn vị trực thuộc)</t>
  </si>
  <si>
    <t>k= Tỷ lệ CCVC chuyên trách, kiêm nhiệm về ATTTM cao nhất trên tất cả các cơ quan</t>
  </si>
  <si>
    <t>Văn bản có danh sách công chức, viên chức chuyên trách, kiêm nhiệm về an toàn thông tin mạng (bao gồm cả nhân lực hợp đồng/thuê chuyên gia…)</t>
  </si>
  <si>
    <t>4.6</t>
  </si>
  <si>
    <t>Tỷ lệ cán bộ, công chức, viên chức được bồi dưỡng, tập huấn về chuyển đổi số cơ bản</t>
  </si>
  <si>
    <t>a= Số CBCCVC được bồi dưỡng, tập huấn về chuyển đổi số</t>
  </si>
  <si>
    <t>Kế hoạch tổ chức, văn bản cử, triệu tập…</t>
  </si>
  <si>
    <t>phòng Nội vụ</t>
  </si>
  <si>
    <t>4.7</t>
  </si>
  <si>
    <t>Tỷ lệ người dân trong độ tuổi lao động được tập huấn, phổ biến kỹ năng số cơ bản</t>
  </si>
  <si>
    <t>a= Số người dân trong độ tuổi lao động (tạm quy ước từ 15 tuổi trở lên) được tập huấn, phổ biến kỹ năng số cơ bản</t>
  </si>
  <si>
    <t>b= Tổng dân số trong độ tuổi lao động (tạm quy ước từ 15 tuổi trở lên) của huyện, thị xã, thành phố</t>
  </si>
  <si>
    <t>- Điểm= Tỷ lệ * Điểm tối đa</t>
  </si>
  <si>
    <t>4.8</t>
  </si>
  <si>
    <t>Tỷ lệ cơ sở giáo dục công lập triển khai mô hình trường học chuyển đổi số</t>
  </si>
  <si>
    <t>a= Số cơ sở giáo dục công lập từ tiểu học đến trung học phổ thông triển khai mô hình trường học chuyển đổi số</t>
  </si>
  <si>
    <t>b= Tổng số cơ sở giáo dục công lập từ tiểu học đến trung học phổ thông trên địa bàn huyện, thị xã, thành phố</t>
  </si>
  <si>
    <t>+ Tỷ lệ ≥ 60%: Điểm tối đa</t>
  </si>
  <si>
    <t>+ Tỷ lệ &lt; 60%: Điểm=Tỷ lệ*Điểm tối đa</t>
  </si>
  <si>
    <t>Phòng GD-ĐT</t>
  </si>
  <si>
    <t>An toàn thông tin mạng</t>
  </si>
  <si>
    <t>5.1</t>
  </si>
  <si>
    <t>Tỷ lệ hệ thống thông tin đã được phê duyệt hồ sơ đề xuất cấp độ</t>
  </si>
  <si>
    <t>a= Số hệ thống thông tin đã được phê duyệt hồ sơ đề xuất cấp độ</t>
  </si>
  <si>
    <t>b= Tổng số hệ thống thông tin của cơ quan cấp huyện (bao gồm UBND cấp huyện và các đơn vị trực thuộc)</t>
  </si>
  <si>
    <t>5.2</t>
  </si>
  <si>
    <t>Tỷ lệ hệ thống thông tin triển khai đầy đủ phương án bảo vệ theo Hồ sơ đề xuất cấp độ đã được phê duyệt</t>
  </si>
  <si>
    <t>a= Số hệ thống thông tin đã triển khai đầy đủ phương án bảo vệ theo Hồ sơ đề xuất cấp độ đã được phê duyệt</t>
  </si>
  <si>
    <t>b= Tổng số hệ thống thông tin đã được phê duyệt của cơ quan cấp huyện (bao gồm UBND cấp huyện và các đơn vị trực thuộc)</t>
  </si>
  <si>
    <t>5.3</t>
  </si>
  <si>
    <t>Tỷ lệ máy chủ cài đặt phần mềm phòng, chống mã độc (có bản quyền) và kết nối, chia sẻ thông tin với Trung tâm giám sát an toàn thông tin mạng (SOC) của tỉnh</t>
  </si>
  <si>
    <t>a= Số máy chủ cài đặt phòng, chống mã độc và chia sẻ thông tin với Trung tâm giám sát an toàn thông tin mạng (SOC) của tỉnh</t>
  </si>
  <si>
    <t>b= Tổng số máy chủ của cơ quan của cơ quan cấp huyện (bao gồm UBND cấp huyện và các đơn vị trực thuộc)</t>
  </si>
  <si>
    <t>(Thẩm tra thông qua Trung tâm Giám sát an toàn không gian mạng - SOC)</t>
  </si>
  <si>
    <t>5.4</t>
  </si>
  <si>
    <t>Tỷ lệ máy tính cài đặt phần mềm phòng, chống mã độc (có bản quyền) và kết nối, chia sẻ thông tin với Trung tâm giám sát an toàn thông tin mạng (SOC) của tỉnh</t>
  </si>
  <si>
    <t>a= Số máy tính cài đặt phần mềm phòng, chống mã độc (có bản quyền) và kết nối, chia sẻ thông tin với Trung tâm giám sát an toàn thông tin mạng (SOC) của tỉnh</t>
  </si>
  <si>
    <t>b= Tổng số máy tính của cơ quan cấp huyện (bao gồm UBND cấp huyện và các đơn vị trực thuộc)</t>
  </si>
  <si>
    <t>5.5</t>
  </si>
  <si>
    <t>Tỷ lệ hệ thống thông tin đã kiểm tra, đánh giá đầy đủ các nội dung theo quy định tại Thông tư số 12/2022/TT-BTTTT</t>
  </si>
  <si>
    <t>a= Số lượng hệ thống thông tin đã kiểm tra, đánh giá</t>
  </si>
  <si>
    <t>5.6</t>
  </si>
  <si>
    <t>Tự tổ chức hoặc tham gia lớp diễn tập, ứng cứu sự cố ATTT do của tỉnh tổ chức</t>
  </si>
  <si>
    <t>Kế hoạch, giấy mời, triệu tập hoặc văn bản cử cán bộ tham gia…</t>
  </si>
  <si>
    <t>VP HĐND-UBND, VHTT</t>
  </si>
  <si>
    <t>5.7</t>
  </si>
  <si>
    <t>Tự tổ chức hoặc tham gia lớp đào tạo, tập huấn ATTT do tỉnh tổ chức</t>
  </si>
  <si>
    <t>5.8</t>
  </si>
  <si>
    <t>Tỷ lệ chi Ngân sách nhà nước cho an toàn thông tin</t>
  </si>
  <si>
    <t>a= Kinh phí đầu tư từ Ngân sách nhà nước cho ATTT (triệu đồng)</t>
  </si>
  <si>
    <t>b= Kinh phí chi thường xuyên từ Ngân sách nhà nước cho ứng dụng ATTT (triệu đồng)</t>
  </si>
  <si>
    <t>c= Tổng chi Ngân sách nhà nước ứng dụng CNTT, chuyển đổi số của cơ quan cấp huyện (bao gồm UBND cấp huyện và các đơn vị trực thuộc) (triệu đồng)</t>
  </si>
  <si>
    <t>- Tỷ lệ= (a+b)/c</t>
  </si>
  <si>
    <t>+ Tỷ lệ ≥ 10%: Điểm tối đa</t>
  </si>
  <si>
    <t>+ Tỷ lệ ≥ 7%: 7 điểm</t>
  </si>
  <si>
    <t>+ Tỷ lệ ≥ 3%: 3 điểm</t>
  </si>
  <si>
    <t>+ Tỷ lệ &lt; 3%: 0 điểm</t>
  </si>
  <si>
    <t>II</t>
  </si>
  <si>
    <t>Nhóm chỉ số hoạt động</t>
  </si>
  <si>
    <t>Hoạt động chính quyền số</t>
  </si>
  <si>
    <t>6.1</t>
  </si>
  <si>
    <t>Trang TTĐT có đầy đủ các loại, mục thông tin cung cấp theo quy định tại Khoản 1 Điều 4 Nghị định số 42/2022/NĐ-CP</t>
  </si>
  <si>
    <t>- Đầy đủ: Điểm tối đa</t>
  </si>
  <si>
    <t>- Chưa đầy đủ: 0 điểm</t>
  </si>
  <si>
    <t>Đường dẫn địa chỉ truy cập; văn bản có nội dung báo cáo thực trạng</t>
  </si>
  <si>
    <t>6.2</t>
  </si>
  <si>
    <t>Tỷ lệ DVCTT phát sinh hồ sơ trực tuyến</t>
  </si>
  <si>
    <t>a= Số DVCTT mức 3 hoặc một phần có phát sinh hồ sơ trực tuyến</t>
  </si>
  <si>
    <t>b= Số DVCTT mức 4 hoặc toàn trình có phát sinh hồ sơ trực tuyến</t>
  </si>
  <si>
    <t>c= Tổng số DVCTT mức 3 hoặc một phần có phát sinh hồ sơ (cả trực tuyến và không trực tuyến)</t>
  </si>
  <si>
    <t>d= Tổng số DVCTT mức 4 hoặc toàn trình có phát sinh hồ sơ (cả trực tuyến và không trực tuyến)</t>
  </si>
  <si>
    <t>(Phạm vi: chỉ những DVCTT thuộc thẩm quyền cung cấp, giải quyết của cơ quan cấp huyện, bao gồm UBND cấp huyện và các đơn vị trực thuộc)</t>
  </si>
  <si>
    <t>- Tỷ lệ= (a+b)/(c+d)</t>
  </si>
  <si>
    <t>+ Tỷ lệ ≥ 40%: 1/2*Điểm tối đa</t>
  </si>
  <si>
    <t>+ Tỷ lệ &lt; 40%: 0 điểm</t>
  </si>
  <si>
    <t>6.3</t>
  </si>
  <si>
    <t>Tỷ lệ hồ sơ xử lý trực tuyến</t>
  </si>
  <si>
    <t>a= Số hồ sơ giải quyết trực tuyến của DVCTT mức độ 3 hoặc một phần</t>
  </si>
  <si>
    <t>b= Số hồ sơ giải quyết trực tuyến của DVCTT mức độ 4 hoặc toàn trình</t>
  </si>
  <si>
    <t>c= Tổng số hồ sơ giải quyết TTHC (DVC trực tuyến và không trực tuyến) của cơ quan cấp huyện (bao gồm UBND cấp huyện và các đơn vị trực thuộc)</t>
  </si>
  <si>
    <t>6.4</t>
  </si>
  <si>
    <t>Tỷ lệ TTHC được triển khai thanh toán trực tuyến</t>
  </si>
  <si>
    <t>a= Số TTHC thuộc thẩm quyền giải quyết có yêu cầu nghĩa vụ tài chính được triển khai thanh toán trực tuyến</t>
  </si>
  <si>
    <t>b= Tổng số TTHC thuộc thẩm quyền giải quyết của cơ quan cấp huyện (bao gồm UBND cấp huyện và các đơn vị trực thuộc) có yêu cầu nghĩa vụ tài chính</t>
  </si>
  <si>
    <t>(Chỉ áp dụng đối với các TTHC có yêu cầu nghĩa vụ tài chính và có đủ điều kiện thực hiện thanh toán trực tuyến)</t>
  </si>
  <si>
    <t>+ Tỷ lệ = 100%: Điểm tối đa</t>
  </si>
  <si>
    <t>+ Tỷ lệ &lt; 100%: 0 điểm</t>
  </si>
  <si>
    <t>6.5</t>
  </si>
  <si>
    <t>Tỷ lệ TTHC có phát sinh giao dịch thanh toán trực tuyến</t>
  </si>
  <si>
    <t>a= Số TTHC thuộc thẩm quyền giải quyết có phát sinh giao dịch thanh toán trực tuyến</t>
  </si>
  <si>
    <t>b= Tổng số TTHC thuộc thẩm quyền giải quyết của cơ quan cấp huyện (bao gồm UBND cấp huyện và các đơn vị trực thuộc) đang triển khai thanh toán trực tuyến</t>
  </si>
  <si>
    <t>6.6</t>
  </si>
  <si>
    <t>Tỷ lệ hồ sơ thanh toán trực tuyến trong giải quyết TTHC</t>
  </si>
  <si>
    <t>a= Số hồ sơ TTHC thuộc thẩm quyền giải quyết có phát sinh giao dịch thanh toán trực tuyến</t>
  </si>
  <si>
    <t>b= Tổng số hồ sơ đã giải quyết của các TTHC thuộc thẩm quyền giải quyết của cơ quan cấp huyện (bao gồm UBND cấp huyện và các đơn vị trực thuộc) đang triển khai thanh toán trực tuyến</t>
  </si>
  <si>
    <t>6.7</t>
  </si>
  <si>
    <t>a= Số hồ sơ TTHC thuộc thẩm quyền giải quyết phát sinh được số hóa</t>
  </si>
  <si>
    <t>b= Số kết quả giải quyết TTHC thuộc thẩm quyền giải quyết được số hóa và thực hiện trả bản điện tử</t>
  </si>
  <si>
    <t>c= Tổng số hồ sơ TTHC thuộc thẩm quyền giải quyết của cơ quan cấp huyện (bao gồm UBND cấp huyện và các đơn vị trực thuộc) phát sinh</t>
  </si>
  <si>
    <t>d= Tổng số kết quả giải quyết TTHC thuộc thẩm quyền giải quyết của cơ quan cấp huyện (bao gồm UBND cấp huyện và các đơn vị trực thuộc)</t>
  </si>
  <si>
    <t>6.8</t>
  </si>
  <si>
    <t>Mức độ hài lòng của người dân, doanh nghiệp thực hiện TTHC/sử dụng DVCTT</t>
  </si>
  <si>
    <t>- Tỷ lệ đánh giá chung việc giải quyết TTHC/sử dụng DVCTT của huyện, thị xã, thành phố (bao gồm UBND cấp huyện, các đơn vị trực thuộc và UBND cấp xã)</t>
  </si>
  <si>
    <t>Đường dẫn truy cập; ảnh chứng minh số liệu thống kê trên hệ thống phần mềm quản lý…</t>
  </si>
  <si>
    <t>(Sử dụng số liệu về Tỷ lệ đánh giá chung việc giải quyết TTHC của cơ quan, đơn vị được công khai trên Cổng DVC của tỉnh)</t>
  </si>
  <si>
    <t>6.9</t>
  </si>
  <si>
    <t>Mức độ hài lòng của tổ chức, cá nhân đối với việc tiếp nhận, xử lý phản ánh hiện trường</t>
  </si>
  <si>
    <t>- Tỷ lệ đánh giá chấp nhận và hài lòng của tổ chức, cá nhân đối với việc tiếp nhận, xử lý phản ánh hiện trường do huyện, thị xã, thành phố (bao gồm UBND cấp huyện, các đơn vị trực thuộc và UBND cấp xã) chủ trì</t>
  </si>
  <si>
    <t>(Sử dụng số liệu thống kê, báo cáo trên Hệ thống tiếp nhận và xử lý phản ánh hiện trường của tỉnh)</t>
  </si>
  <si>
    <t>6.10</t>
  </si>
  <si>
    <t>Tỷ lệ văn bản (trừ văn bản thuộc phạm vi bí mật nhà nước) trao đổi giữa cơ quan nhà nước được thực hiện dưới dạng điện tử, được ký số bởi chữ ký số chuyên dùng</t>
  </si>
  <si>
    <t>a= Số văn bản đi thực hiện dưới dạng điện tử, được ký số bởi chữ ký số chuyên dùng (trên hệ thống QLVB&amp;ĐH)</t>
  </si>
  <si>
    <t>b= Tổng số văn bản đi của UBND cấp huyện (trừ văn bản thuộc phạm vi bí mật nhà nước)</t>
  </si>
  <si>
    <t>(Thẩm tra bằng thông tin, số liệu trên hệ thống QLVB&amp;ĐH)</t>
  </si>
  <si>
    <t>6.11</t>
  </si>
  <si>
    <t>Lập, lưu trữ hồ sơ công việc trên môi trường mạng</t>
  </si>
  <si>
    <t>a= Số hồ sơ công việc đã lập và nộp lưu hồ sơ, tài liệu vào Lưu trữ cơ quan (trên hệ thống QLVB&amp;ĐH)</t>
  </si>
  <si>
    <t>b= Tổng số hồ sơ công việc phát sinh phải lập và nộp lưu hồ sơ, tài liệu vào Lưu trữ cơ quan UBND cấp huyện theo quy định của pháp luật về văn thư, lưu trữ</t>
  </si>
  <si>
    <t>(trừ hồ sơ công việc thuộc phạm vi bí mật nhà nước)</t>
  </si>
  <si>
    <t>6.12</t>
  </si>
  <si>
    <t>Tỷ lệ báo cáo cập nhật, chia sẻ trên Hệ thống thông tin báo cáo</t>
  </si>
  <si>
    <t>a= Số báo cáo được cập nhật, chia sẻ trên Hệ thống thông tin báo cáo tỉnh</t>
  </si>
  <si>
    <t>b= Tổng số báo cáo định kỳ của cơ quan UBND cấp huyện phải thực hiện trên Hệ thống thông tin báo cáo tỉnh theo quy định</t>
  </si>
  <si>
    <t>(Không bao gồm nội dung mật)</t>
  </si>
  <si>
    <t>(Thẩm tra bằng thông tin, số liệu trên hệ thống thông tin báo cáo)</t>
  </si>
  <si>
    <t>6.13</t>
  </si>
  <si>
    <t>Tỷ lệ hồ sơ cán bộ, công chức, viên chức cập nhật trên hệ thống phần mềm/cơ sở dữ liệu CBCCVC</t>
  </si>
  <si>
    <t>a= Số hồ sơ CBCCVC được cập nhật đầy đủ trên Hệ thống phần mềm/cơ sở dữ liệu CBCCVC của tỉnh</t>
  </si>
  <si>
    <t>(số liệu lũy kế đến thời điểm; phạm vi, đối tượng yêu cầu cập nhật quản lý theo quy định của cấp có thẩm quyền)</t>
  </si>
  <si>
    <t>6.14</t>
  </si>
  <si>
    <t>Tỷ lệ cán bộ, công chức, viên chức được cấp và sử dụng hộp thư điện tử công vụ</t>
  </si>
  <si>
    <t>a= Số CBCCVC được cấp và sử dụng hộp thư điện tử công vụ</t>
  </si>
  <si>
    <t>+ Tỷ lệ &lt; 80%: 0 điểm</t>
  </si>
  <si>
    <t>6.15</t>
  </si>
  <si>
    <t>Tỷ lệ cán bộ, công chức, viên chức có danh tính số/ tài khoản định danh điện tử</t>
  </si>
  <si>
    <t>a= Số CBCCVC có danh tính số/tài khoản định danh điện tử</t>
  </si>
  <si>
    <t>Công an thành phố</t>
  </si>
  <si>
    <t>6.16</t>
  </si>
  <si>
    <t>Triển khai nền tảng họp trực truyến đến cấp xã (giải pháp phần cứng, giải pháp phần mềm… dùng chung của tỉnh hoặc của huyện, thị xã, thành phố)</t>
  </si>
  <si>
    <t>6.17</t>
  </si>
  <si>
    <t>Triển khai nền tảng trợ lý ảo đến cấp xã phục vụ cán bộ, công chức, viên chức trong giải quyết công việc chuyên môn, nghiệp vụ</t>
  </si>
  <si>
    <t>6.18</t>
  </si>
  <si>
    <t>Triển khai nền tảng Trung tâm giám sát, điều hành thông minh (IOC) cấp huyện</t>
  </si>
  <si>
    <t>6.19</t>
  </si>
  <si>
    <t>Triển khai nền tảng số phục vụ hoạt động giám sát, kiểm tra của cơ quan quản lý được thực hiện thông qua môi trường số và hệ thống thông tin của cơ quan quản lý</t>
  </si>
  <si>
    <t>a= Tổng số hoạt động giám sát, kiểm tra của cơ quan quản lý được thực hiện thông qua môi trường số và hệ thống thông tin của cơ quan quản lý</t>
  </si>
  <si>
    <t>b= Tổng số hoạt động giám sát, kiểm tra của cơ quan cấp huyện (bao gồm UBND cấp huyện và các đơn vị trực thuộc)</t>
  </si>
  <si>
    <t>+ Tỷ lệ ≥ 20%: Điểm tối đa</t>
  </si>
  <si>
    <t>+ Tỷ lệ &lt; 20%: Tỷ lệ/20%*Điểm tối đa</t>
  </si>
  <si>
    <t>6.20</t>
  </si>
  <si>
    <t>Tỷ lệ chi Ngân sách nhà nước cho Chính quyền số</t>
  </si>
  <si>
    <t>a= Kinh phí đầu tư từ Ngân sách nhà nước cho Chính quyền số (triệu đồng)</t>
  </si>
  <si>
    <t>b= Kinh phí chi thường xuyên từ Ngân sách nhà nước cho Chính quyền số (triệu đồng)</t>
  </si>
  <si>
    <t>c= Tổng chi Ngân sách nhà nước của cơ quan cấp huyện (bao gồm UBND cấp huyện và các đơn vị trực thuộc) (triệu đồng)</t>
  </si>
  <si>
    <t>+ Tỷ lệ ≥ 1%: Điểm tối đa</t>
  </si>
  <si>
    <t>+ Tỷ lệ &lt; 1%: Tỷ lệ/1%*Điểm tối đa</t>
  </si>
  <si>
    <t>Hoạt động kinh tế số</t>
  </si>
  <si>
    <r>
      <t>7.1</t>
    </r>
    <r>
      <rPr>
        <sz val="8"/>
        <color theme="1"/>
        <rFont val="Times New Roman"/>
        <family val="1"/>
      </rPr>
      <t> </t>
    </r>
  </si>
  <si>
    <t>Tỷ lệ doanh nghiệp tư nhân, hộ kinh doanh cá thể sử dụng hóa đơn điện tử</t>
  </si>
  <si>
    <t>a= Số doanh nghiệp tư nhân sử dụng hóa đơn điện tử</t>
  </si>
  <si>
    <t>b= Số hộ kinh doanh cá thể sử dụng hóa đơn điện tử</t>
  </si>
  <si>
    <t>c= Tổng số doanh nghiệp tư nhân trên địa bàn huyện, thị xã, thành phố</t>
  </si>
  <si>
    <t>d= Tổng số hộ kinh doanh cá thể trên địa bàn huyện, thị xã, thành phố</t>
  </si>
  <si>
    <t>Văn bản có nội dung báo cáo thực trạng; văn bản, tài liệu do cơ quan, tổ chức cung cấp…</t>
  </si>
  <si>
    <t>(Sở Kế hoạch và Đầu tư, Cục Thuế Quảng Bình hỗ trợ cung cấp số liệu, tình trạng hoạt động của doanh nghiệp, hộ kinh doanh cá thể phục vụ tự chấm điểm và thẩm định)</t>
  </si>
  <si>
    <r>
      <t>7.2</t>
    </r>
    <r>
      <rPr>
        <sz val="8"/>
        <color theme="1"/>
        <rFont val="Times New Roman"/>
        <family val="1"/>
      </rPr>
      <t> </t>
    </r>
  </si>
  <si>
    <t>Tỷ lệ doanh nghiệp tư nhân nộp thuế điện tử</t>
  </si>
  <si>
    <t>a= Số doanh nghiệp tư nhân nộp thuế điện tử</t>
  </si>
  <si>
    <t>b= Tổng số doanh nghiệp tư nhân trên địa bàn huyện, thị xã, thành phố</t>
  </si>
  <si>
    <t>Văn bản có nội dung báo cáo thực trạng; văn bản, tài liệu do cơ quan, tổ chức, doanh nghiệp cung cấp…</t>
  </si>
  <si>
    <t>7.3</t>
  </si>
  <si>
    <t>Tỷ lệ hộ kinh doanh cá thể, hợp tác xã, hộ nông dân sản xuất nông nghiệp được lên sàn thương mại điện tử</t>
  </si>
  <si>
    <t>a= Số hộ kinh doanh cá thể được lên sàn thương mại điện tử</t>
  </si>
  <si>
    <t>b= Số hợp tác xã được lên sàn thương mại điện tử</t>
  </si>
  <si>
    <t>c= Số hộ nông dân sản xuất nông nghiệp được lên sàn thương mại điện tử</t>
  </si>
  <si>
    <t>e= Tổng số hợp tác xã trên địa bàn huyện, thị xã, thành phố</t>
  </si>
  <si>
    <t>f= Tổng số hộ nông dân sản xuất nông nghiệp trên địa bàn huyện, thị xã, thành phố</t>
  </si>
  <si>
    <t>- Tỷ lệ= (a+b+c)/(d+e+f)</t>
  </si>
  <si>
    <t>Phòng Kinh tế</t>
  </si>
  <si>
    <t>7.4</t>
  </si>
  <si>
    <t>Tỷ lệ sản phẩm chủ lực, đặc trưng, sản phẩm OCOP của địa phương được đưa lên Sàn thương mại điện tử Voso, Postmart</t>
  </si>
  <si>
    <t>a= Số sản phẩm chủ lực, đặc trưng, sản phẩm OCOP được đưa lên Sàn thương mại điện tử Voso, Postmart</t>
  </si>
  <si>
    <t>b= Tổng số sản phẩm chủ lực, đặc trưng, sản phẩm OCOP của huyện, thị xã, thành phố</t>
  </si>
  <si>
    <t>7.5</t>
  </si>
  <si>
    <t>Tỷ lệ điểm phục vụ của mạng bưu chính công cộng có kết nối internet băng rộng cố định</t>
  </si>
  <si>
    <t>a= Số điểm phục vụ của mạng bưu chính công cộng có kết nối internet băng rộng cố định</t>
  </si>
  <si>
    <t>b= Tổng số điểm phục vụ bưu chính trên địa bàn huyện, thị xã, thành phố</t>
  </si>
  <si>
    <t>7.6</t>
  </si>
  <si>
    <t>Tỷ lệ chi Ngân sách nhà nước cho kinh tế số</t>
  </si>
  <si>
    <t>a= Kinh phí đầu tư từ Ngân sách nhà nước cho kinh tế số (triệu đồng)</t>
  </si>
  <si>
    <t>b= Kinh phí chi thường xuyên từ Ngân sách nhà nước cho kinh tế số (triệu đồng)</t>
  </si>
  <si>
    <t>+ Tỷ lệ ≥ 0,5%: Điểm tối đa</t>
  </si>
  <si>
    <t>+ Tỷ lệ &lt; 0,5%: Tỷ lệ/1%*Điểm tối đa</t>
  </si>
  <si>
    <t>Hoạt động xã hội số</t>
  </si>
  <si>
    <t>8.1</t>
  </si>
  <si>
    <t>Tỷ lệ người dân có danh tính số/ tài khoản định danh điện tử</t>
  </si>
  <si>
    <t>a= Số người có danh tính số/ tài khoản định danh điện tử</t>
  </si>
  <si>
    <t>b= Tổng dân số của huyện, thị xã, thành phố</t>
  </si>
  <si>
    <t>- Điểm: Tỷ lệ*Điểm tối đa</t>
  </si>
  <si>
    <t>8.2</t>
  </si>
  <si>
    <t>Tỷ lệ dân số ở độ tuổi trưởng thành có tài khoản giao dịch tại ngân hàng hoặc các tổ chức được phép khác</t>
  </si>
  <si>
    <t>a= Số người có tài khoản giao dịch đang còn hoạt động tại ngân hàng hoặc các tổ chức được phép khác</t>
  </si>
  <si>
    <t>b= Tổng dân số từ 15 tuổi trở lên của huyện, thị xã, thành phố</t>
  </si>
  <si>
    <t>- Tỷ lệ=a/b</t>
  </si>
  <si>
    <t>8.3</t>
  </si>
  <si>
    <t>Tỷ lệ dân số ở độ tuổi trưởng thành có chữ ký số hoặc chữ ký điện tử cá nhân</t>
  </si>
  <si>
    <t>a= Số người có chữ ký số hoặc chữ ký điện tử cá nhân</t>
  </si>
  <si>
    <t>+ Tỷ lệ ≥ 50%: Điểm tối đa</t>
  </si>
  <si>
    <t>+ Tỷ lệ &lt; 50%: Tỷ lệ/50%*Điểm tối đa</t>
  </si>
  <si>
    <t>8.4</t>
  </si>
  <si>
    <t>Tỷ lệ hộ gia đình có địa chỉ số</t>
  </si>
  <si>
    <t>a= Số hộ gia đình có địa chỉ số</t>
  </si>
  <si>
    <t>b= Tổng số hộ gia đình trên địa bàn huyện, thị xã, thành phố</t>
  </si>
  <si>
    <t>8.5</t>
  </si>
  <si>
    <t>Tỷ lệ người dân được lập hồ sơ sức khỏe điện tử</t>
  </si>
  <si>
    <t>a= Số người dân được lập hồ sơ sức khỏe điện tử</t>
  </si>
  <si>
    <t>- Tỷ lệ a/b</t>
  </si>
  <si>
    <t>+ Tỷ lệ ≥ 80%: Điểm tối đa;</t>
  </si>
  <si>
    <t>Phòng Y tế</t>
  </si>
  <si>
    <t>(Sở Y tế hỗ trợ cung cấp số liệu phục vụ tự chấm điểm và thẩm định)</t>
  </si>
  <si>
    <t>8.6</t>
  </si>
  <si>
    <t>a= Số bệnh viện, cơ sở y tế công lập triển khai thanh toán không dùng tiền mặt</t>
  </si>
  <si>
    <t>b= Tổng số bệnh viện, cơ sở y tế công lập  trên địa bàn huyện, thị xã, thành phố</t>
  </si>
  <si>
    <t>8.7</t>
  </si>
  <si>
    <t>Tỷ lệ trường học, cơ sở giáo dục công lập triển khai thanh toán không dùng tiền mặt</t>
  </si>
  <si>
    <t>a= Số trường học, cơ sở giáo dục công lập (từ mầm non đến THPT) triển khai thanh toán không dùng tiền mặt</t>
  </si>
  <si>
    <t>b= Tổng số trường học, cơ sở giáo dục công lập (từ mầm non đến THPT) trên địa bàn huyện, thị xã, thành phố</t>
  </si>
  <si>
    <t>8.8</t>
  </si>
  <si>
    <t>Mức độ chi Ngân sách nhà nước cho xã hội số</t>
  </si>
  <si>
    <t>a= Kinh phí đầu tư từ Ngân sách nhà nước cho xã hội số (triệu đồng)</t>
  </si>
  <si>
    <t>b= Kinh phí chi thường xuyên từ Ngân sách nhà nước cho xã hội số (triệu đồng)</t>
  </si>
  <si>
    <t>d= Tỷ lệ chi Ngân sách nhà nước của cơ quan cấp huyện cho xã hội số</t>
  </si>
  <si>
    <t>e= Điểm tối đa</t>
  </si>
  <si>
    <t>f= Tỷ lệ chi Ngân sách nhà nước cho xã hội số cao nhất trên tất cả các huyện, thị xã, thành phố</t>
  </si>
  <si>
    <t>- Điểm = (d*e)/f</t>
  </si>
  <si>
    <t>Điểm tự chấm</t>
  </si>
  <si>
    <t>Số lượng thôn, tổ dân phố của thành phố</t>
  </si>
  <si>
    <t>Thông tin về thành phố</t>
  </si>
  <si>
    <t>Tên thành phố</t>
  </si>
  <si>
    <t>Số lượng dân số của thành phố</t>
  </si>
  <si>
    <t>Số lượng hộ gia đình của thành phố</t>
  </si>
  <si>
    <t>Số lượng xã, phường của thành phố</t>
  </si>
  <si>
    <t>Số lượng phòng, đơn vị thuộc, trực thuộc thành phố</t>
  </si>
  <si>
    <t>(Chỉ tính cho nhóm viên chức có yêu cầu phải sử dụng máy tính (để bàn, xách tay…) để giải quyết công việc, thực thi nhiệm vụ, của cơ quan UBND thành phố và đơn vị trực thuộc)</t>
  </si>
  <si>
    <t>Số lượng máy chủ vật lý của cơ quan thành phố</t>
  </si>
  <si>
    <t>Số lượng máy trạm (máy tính để bàn, xách tay…) của cơ quan thành phố</t>
  </si>
  <si>
    <t>Số lượng thủ tục hành chính của cơ quan  thành phố</t>
  </si>
  <si>
    <t>Số lượng doanh nghiệp tư nhân trên địa bàn thành phố</t>
  </si>
  <si>
    <t>Số lượng hộ kinh doanh cá thể trên địa bàn thành phố</t>
  </si>
  <si>
    <t>Số lượng hợp tác xã trên địa bàn thành phố</t>
  </si>
  <si>
    <t>Số lượng hộ nông dân sản xuất nông nghiệp trên địa bàn  thành phố</t>
  </si>
  <si>
    <t>Tổng chi Ngân sách nhà nước của thành phố cho chuyển đổi số</t>
  </si>
  <si>
    <t>Tổng chi Ngân sách nhà nước trên địa bàn thành phố</t>
  </si>
  <si>
    <t>Lãnh đạo UBND thành phố duyệt</t>
  </si>
  <si>
    <t>Phụ lục II</t>
  </si>
  <si>
    <t>88 Phạm Văn Đồng</t>
  </si>
  <si>
    <t>Số lượng dân số trong độ tuổi lao động của thành phố (từ 15 tuổi trở lên)</t>
  </si>
  <si>
    <t>Số lượng hệ thống thông tin của cơ quan  thành phố</t>
  </si>
  <si>
    <t>cơ quan thực hiện</t>
  </si>
  <si>
    <t>Phòng VHTT tổng hợp (VP HĐND-UBND, phòng GD-ĐT, Y tế, Kinh tế, Công an phối hợp  cung cấp thông tin)</t>
  </si>
  <si>
    <t xml:space="preserve"> (Thẩm tra bằng thông tin, số liệu trên hệ thống phần mềm/cơ sở dữ liệu CBCCVC của tỉnh)</t>
  </si>
  <si>
    <t>VHTT         (Bưu điện Quảng Bình, Sở Thông tin và Truyền thông hỗ trợ cung cấp số liệu phục vụ tự chấm điểm và thẩm định) </t>
  </si>
  <si>
    <t>UBND thành phố Đồng Hới</t>
  </si>
  <si>
    <t>https://donghoi.quangbinh.gov.vn</t>
  </si>
  <si>
    <t>Tài liệu kiểm chứng</t>
  </si>
  <si>
    <t>Điểm HĐ thẩm định</t>
  </si>
  <si>
    <t>Hoàng Ngọc Đan</t>
  </si>
  <si>
    <t>Chủ tịch UBND thành phố</t>
  </si>
  <si>
    <t>danhn.dh@quangbinh.gov.vn</t>
  </si>
  <si>
    <t xml:space="preserve"> (hộ thu thuế khoán, hộ thuế kê khai, hộ thuế khoán thu nhập thấp)</t>
  </si>
  <si>
    <t>(01 hệ thống mạng LAN, 01 hệ thống thông tin trung tâm điều hành Đô thị thông minh, 1 hệ thống máy chủ Đô thị thông minh)</t>
  </si>
  <si>
    <t>Quyết định số 4200/QĐ-UBND ngày 26/9/2022 về việc kiện toàn Ban chỉ đạo Chuyển đổi số thành phố Đồng Hới.</t>
  </si>
  <si>
    <t>31/31 văn bản = 100% Danh sách các văn bản chỉ đạo chuyên đề đã ban hành</t>
  </si>
  <si>
    <t>25 tin bài</t>
  </si>
  <si>
    <t>https://donghoi.quangbinh.gov.vn/chi-tiet-tin/-/view-article/1/1656580971199/1702696522962</t>
  </si>
  <si>
    <t>KH số 508/KH-UBND ngày 20/12/2022 thực hiện chuyển đổi số thành phố Đồng Hới năm 2023.</t>
  </si>
  <si>
    <t>KH số 247/KH-UBND ngày 24/6/2022  về chuyển đổi số giai đoạn đến năm 2025, định hướng đến năm 2030 để thực hiện NQ số 07-NQ/TU ngày 31/3/2022 của BCH Đảng bộ tỉnh QB</t>
  </si>
  <si>
    <t>Chương trình hành động số 10-CTr/TU ngày 24/5/2022 của Ban Thường vụ Thành ủy về Thực hiện NQ số 07-NQ/TU ngày 31/3/2022 của BCH Đảng bộ tỉnh về chuyển đổi số tỉnh QB đến năm 2025, định hướng đến năm 2030</t>
  </si>
  <si>
    <t>CV số 1757/UBND-TCKH ngày 12/10/2022 về việc báo cáo đánh giá tình hình thực hiện dự toán NSNN năm 2022 và kế hoạch tài chính NSNN 3 năm 2023-2025. Trong đó đã lồng ghép nội dung về việc phấn đấu tỷ lệ chi tối thiếu NSNN cho công tác chuyển đổi số.</t>
  </si>
  <si>
    <t>Văn bản triển khai thực hiện hỗ trợ, khuyến khích hộ kinh doanh, hợp tác xã, hộ nông dân sản xuất nông nghiệp trên địa bàn chuyển đổi số, đã lồng ghép nội dung này vào báo cáo số 356/BC-UBND ngày 12/7/2023 về kế hoạch phát triển kinh tế tập thể năm 2023, phương hướng hoạt động năm 2024.</t>
  </si>
  <si>
    <t>Công văn số 156/UBND-VP ngày 10/02/2023 của UBND thành phố về việc đẩy mạnh thực hiện dịch vụ công trực tuyến trong giải quyết TTHC;</t>
  </si>
  <si>
    <t>Chưa triển khai</t>
  </si>
  <si>
    <t xml:space="preserve">15/15 xã, phường có Quyết định thành lập Tổ cộng nghệ số cộng đồng cấp thôn. </t>
  </si>
  <si>
    <t>(Chưa có TL kiểm chứng)</t>
  </si>
  <si>
    <t>Báo cáo chuyển đổi số năm 2023. Danh mục tin bài</t>
  </si>
  <si>
    <t>Báo cáo chuyển đổi số năm 2023</t>
  </si>
  <si>
    <t>số liệu từ các xp chưa chính xác, đầy đủ</t>
  </si>
  <si>
    <t xml:space="preserve">Văn bản có nội dung báo cáo thực trạng    </t>
  </si>
  <si>
    <t xml:space="preserve">Văn bản có nội dung báo cáo thực trạng     </t>
  </si>
  <si>
    <t xml:space="preserve">31.455/35.826 hộ gia đình, đạt 87,8% -Báo cáo chuyển đổi số 2023 </t>
  </si>
  <si>
    <t xml:space="preserve">15/15 xã, phường kết nối mạng truyền số liệu, đạt 100%. Báo cáo chuyển đổi số 2023 </t>
  </si>
  <si>
    <t xml:space="preserve">15/15 xã, phường được phủ sóng 4G, đạt 100%. Báo cáo chuyển đổi số 2023 </t>
  </si>
  <si>
    <t>TC-KH</t>
  </si>
  <si>
    <t>Kết nối internet 245/245 máy tính làm việc của CBCC, đạt 100%. Báo cáo chuyển đổi số 2023</t>
  </si>
  <si>
    <r>
      <rPr>
        <sz val="12"/>
        <rFont val="Times New Roman"/>
        <family val="1"/>
      </rPr>
      <t>4/4 cuộc họp và hội nghị do đ/c Chủ tịch UBND TP chủ trì.</t>
    </r>
    <r>
      <rPr>
        <sz val="12"/>
        <color rgb="FFFF0000"/>
        <rFont val="Times New Roman"/>
        <family val="1"/>
      </rPr>
      <t xml:space="preserve"> Công văn, giấy mới… hoặc Biên bản, thông báo kết luận hội, họp</t>
    </r>
  </si>
  <si>
    <t>VHTT, VP HĐND – UBND, Công an</t>
  </si>
  <si>
    <t>Phòng VHTT (Tổng hợp số liệu từ DNVT cung cấp)</t>
  </si>
  <si>
    <t>137/137 TDP có Quyết định thành lập Tổ cộng nghệ số cộng đồng cấp thôn</t>
  </si>
  <si>
    <t>4.4 tính = (a+b+c+d) /(e+f) *10</t>
  </si>
  <si>
    <t xml:space="preserve"> Văn bản có danh sách công chức, viên chức chuyên trách, kiêm nhiệm về chuyển đổi số</t>
  </si>
  <si>
    <t>85/1211=0,07</t>
  </si>
  <si>
    <t>đã sử dụng 9/10 hệ thống dùng chung của tỉnh theo yêu cầu, đạt 90%. (Cổng điều hành và không gian làm việc số của tỉnh (bao gồm cả app Công chức tỉnh) chưa sử dụng</t>
  </si>
  <si>
    <t>Phòng VHTT (XP cung cấp số liệu)</t>
  </si>
  <si>
    <t>12 cơ quan chuyên môn, 8 đơn vị sự nghiệp</t>
  </si>
  <si>
    <t>2.100Mb/336 = 6.25. Báo cáo chuyển đổi số năm 2023</t>
  </si>
  <si>
    <t xml:space="preserve"> 225/225 CBCC, đạt 100% (bao gồm CBCC hành chính và nhóm viên chức yêu cầu phải sử dụng máy tính).   Báo cáo chuyển đổi số 2023 </t>
  </si>
  <si>
    <t>304/2248=13,5%</t>
  </si>
  <si>
    <t>Đối chiếu với tiêu chuẩn quy định và cơ sở vật chất hiện có tại tổ dân phố. Báo cáo chuyển đổi số năm 2023</t>
  </si>
  <si>
    <t>49/50=98%</t>
  </si>
  <si>
    <t>10/11=90,9%</t>
  </si>
  <si>
    <t>245/245 = 100%</t>
  </si>
  <si>
    <t xml:space="preserve"> Báo cáo Chuyển đổi số năm 2023</t>
  </si>
  <si>
    <t>Đang xây dựng hồ sơ đề xuất cấp độ</t>
  </si>
  <si>
    <t>146 triệu đồng/1.750 triệu đồng = 8,3%</t>
  </si>
  <si>
    <t xml:space="preserve">15.243/15.349 văn bản đi, đạt 99,3%, </t>
  </si>
  <si>
    <t>225/225=100%</t>
  </si>
  <si>
    <t xml:space="preserve">2.267/2.267 biên chế, đạt tỷ lệ 100% (bao gồm 12 cơ quan chuyên môn, 50 trường học và  đơn vị sự nghiệp nhà nước tự đảm bảo 1 phần: 1823 biên chế; 03 đơn vị tự đảm bảo: 134 biên chế;  15 xã, phường: 310 biên chế) </t>
  </si>
  <si>
    <r>
      <t xml:space="preserve">Báo cáo chuyển đổi số năm 2023; </t>
    </r>
    <r>
      <rPr>
        <sz val="12"/>
        <color rgb="FF00B0F0"/>
        <rFont val="Times New Roman"/>
        <family val="1"/>
      </rPr>
      <t>đường dẫn truy cập…</t>
    </r>
  </si>
  <si>
    <t>chưa triển khai</t>
  </si>
  <si>
    <t>1.750 triệu đồng/824.588 triệu đồng = 0,2%.          Báo cáo chuyển đổi số năm 2023</t>
  </si>
  <si>
    <t>569 triệu đồng/824.588 triệu đồng = 0,07%.          Báo cáo chuyển đổi số năm 2023</t>
  </si>
  <si>
    <t>(55+280)/(55+3796)=8,7%</t>
  </si>
  <si>
    <t>Báo cáo chuyển đổi số nắm 2023, số liệu do Chi cục thuế cung cấp.</t>
  </si>
  <si>
    <t>(Sở KH và ĐT, Cục Thuế QB hỗ trợ cung cấp số liệu, tình trạng hoạt động của DN phục vụ tự chấm điểm và thẩm định)</t>
  </si>
  <si>
    <t>đề nghị Phòng TC tổng hợp Chi cục thuế cung cấp số liệu</t>
  </si>
  <si>
    <t>55/55=100%</t>
  </si>
  <si>
    <t>Phòng Kinh tế (Không có báo cáo</t>
  </si>
  <si>
    <t>0/12=0%</t>
  </si>
  <si>
    <t xml:space="preserve">Báo cáo chuyển đổi số năm 2023. </t>
  </si>
  <si>
    <t>14/14=100%</t>
  </si>
  <si>
    <t>Báo cáo chuyển đổi số năm 2023; Số liệu tổng hợp từ các DNVT (Viettel, Mobi, VNPT)</t>
  </si>
  <si>
    <t>(Các DNVT phối hợp cung cấp số liệu)</t>
  </si>
  <si>
    <t>Báo cáo chuyển đổi số năm 2023, các DNVT cung cấp số liệu</t>
  </si>
  <si>
    <t>Văn bản UBND tỉnh tạm dừng; văn bản, tài liệu do cơ quan, tổ chức, doanh nghiệp cung cấp…</t>
  </si>
  <si>
    <t>400 triệu đồng/824.588 triệu đồng = 0,05%.               Báo cáo chuyển đổi số năm 2023</t>
  </si>
  <si>
    <t xml:space="preserve">        49/50 = 98%.            Báo cáo chuyển đổi số năm 2023</t>
  </si>
  <si>
    <t>b= Tổng dân số từ 15 tuổi trở lên của thành phố</t>
  </si>
  <si>
    <t>b= Tổng dân số của  thành phố</t>
  </si>
  <si>
    <t>87916/107273=82%</t>
  </si>
  <si>
    <t>Báo cáo chuyển đổi số năm 2023, số liệu CA cung cấp</t>
  </si>
  <si>
    <r>
      <rPr>
        <sz val="12"/>
        <rFont val="Times New Roman"/>
        <family val="1"/>
      </rPr>
      <t>Báo cáo chuyển đổi số năm 2023;</t>
    </r>
    <r>
      <rPr>
        <sz val="12"/>
        <color rgb="FF00B0F0"/>
        <rFont val="Times New Roman"/>
        <family val="1"/>
      </rPr>
      <t xml:space="preserve"> ảnh chứng minh số liệu thống kê trên hệ thống phần mềm quản lý…</t>
    </r>
  </si>
  <si>
    <t>29/33%=87,88</t>
  </si>
  <si>
    <t>Báo cáo chuyển đổi số năm 2023; ảnh chứng minh số liệu thống kê trên hệ thống phần mềm quản lý…</t>
  </si>
  <si>
    <t>1236/5822 = 21,22%</t>
  </si>
  <si>
    <r>
      <t>Báo cáo chuyển đổi số năm 2023;</t>
    </r>
    <r>
      <rPr>
        <sz val="12"/>
        <color rgb="FF00B0F0"/>
        <rFont val="Times New Roman"/>
        <family val="1"/>
      </rPr>
      <t xml:space="preserve"> ảnh chứng minh số liệu thống kê trên hệ thống phần mềm quản lý…</t>
    </r>
  </si>
  <si>
    <t>Cổng dịch vụ công tỉnh chưa cung cấp chức năng để thống kê các TTHC cụ thể phát sinh thanh toán trực tuyến</t>
  </si>
  <si>
    <t>33/1.628 = 2,03%            Báo cáo chuyển đổi số năm 2023; ảnh chứng minh số liệu thống kê trên hệ thống phần mềm quản lý…</t>
  </si>
  <si>
    <r>
      <t>Tỷ lệ số hóa hồ sơ, kết quả giải quyết và cấp kết quả giải quyết TTHC điện tử đối với TTHC thuộc thẩm quyền giải quyết</t>
    </r>
    <r>
      <rPr>
        <i/>
        <sz val="12"/>
        <rFont val="Times New Roman"/>
        <family val="1"/>
      </rPr>
      <t xml:space="preserve"> </t>
    </r>
  </si>
  <si>
    <t>Chưa có chức năng thống kê tỷ lệ trên Hệ thống.</t>
  </si>
  <si>
    <t>46/137=33,58%</t>
  </si>
  <si>
    <t>Kế hoạch, công văn, giấy mời…    (Chưa triển khai)</t>
  </si>
  <si>
    <t>tổng điểm 1000, nhưng chỉ có 990 điểm do mục 7 thiếu 10 điểm chỉ số thành phần</t>
  </si>
  <si>
    <t>86/2266=3,8</t>
  </si>
  <si>
    <t>4619/85299=5,41%</t>
  </si>
  <si>
    <t>a= 182.934; b=85,299</t>
  </si>
  <si>
    <t>124.523/141.267=88,14</t>
  </si>
  <si>
    <t>2/17=11,8%</t>
  </si>
  <si>
    <r>
      <t xml:space="preserve">Tỷ lệ bệnh viện, cơ sở y tế công lập </t>
    </r>
    <r>
      <rPr>
        <sz val="8"/>
        <rFont val="Times New Roman"/>
        <family val="1"/>
      </rPr>
      <t> </t>
    </r>
    <r>
      <rPr>
        <sz val="12"/>
        <rFont val="Times New Roman"/>
        <family val="1"/>
      </rPr>
      <t>triển khai thanh toán không dùng tiền mặt</t>
    </r>
  </si>
  <si>
    <t>Số liệu do Ngân hàng cung cấp. Không có công cụ để thống kê báo cáo nên số liệu chưa chính xác.</t>
  </si>
  <si>
    <r>
      <t>(Ngân hàng Nhà nước Chi nhánh Quảng Bình hỗ trợ cung cấp số liệu phục vụ tự chấm điểm và thẩm định)</t>
    </r>
    <r>
      <rPr>
        <sz val="8"/>
        <rFont val="Times New Roman"/>
        <family val="1"/>
      </rPr>
      <t> </t>
    </r>
  </si>
  <si>
    <t>VHTT</t>
  </si>
  <si>
    <t>Phòng VHTT tổng hợp</t>
  </si>
  <si>
    <t>Chỉ số thành phần thiếu 10 điểm so với tổng điểm</t>
  </si>
  <si>
    <t xml:space="preserve">                    Tổng hợp  kết quả thực hiện chỉ số DTI cấp huyện năm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</si>
</sst>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0.000"/>
  </numFmts>
  <fonts count="25" x14ac:knownFonts="1">
    <font>
      <sz val="11"/>
      <color theme="1"/>
      <name val="Calibri"/>
      <family val="2"/>
      <scheme val="minor"/>
    </font>
    <font>
      <sz val="12"/>
      <color theme="1"/>
      <name val="Times New Roman"/>
      <family val="1"/>
    </font>
    <font>
      <b/>
      <sz val="12"/>
      <color theme="1"/>
      <name val="Times New Roman"/>
      <family val="1"/>
    </font>
    <font>
      <b/>
      <sz val="14"/>
      <color theme="1"/>
      <name val="Times New Roman"/>
      <family val="1"/>
    </font>
    <font>
      <sz val="8"/>
      <color theme="1"/>
      <name val="Times New Roman"/>
      <family val="1"/>
    </font>
    <font>
      <i/>
      <sz val="12"/>
      <color theme="1"/>
      <name val="Times New Roman"/>
      <family val="1"/>
    </font>
    <font>
      <b/>
      <sz val="12"/>
      <color rgb="FFFF0000"/>
      <name val="Times New Roman"/>
      <family val="1"/>
    </font>
    <font>
      <sz val="11"/>
      <color theme="1"/>
      <name val="Times New Roman"/>
      <family val="1"/>
    </font>
    <font>
      <sz val="9"/>
      <color indexed="81"/>
      <name val="Tahoma"/>
      <family val="2"/>
    </font>
    <font>
      <b/>
      <sz val="9"/>
      <color indexed="81"/>
      <name val="Tahoma"/>
      <family val="2"/>
    </font>
    <font>
      <sz val="11"/>
      <color theme="1"/>
      <name val="Calibri"/>
      <family val="2"/>
      <scheme val="minor"/>
    </font>
    <font>
      <u/>
      <sz val="11"/>
      <color theme="10"/>
      <name val="Calibri"/>
      <family val="2"/>
      <scheme val="minor"/>
    </font>
    <font>
      <sz val="12"/>
      <color rgb="FFFF0000"/>
      <name val="Times New Roman"/>
      <family val="1"/>
    </font>
    <font>
      <b/>
      <sz val="12"/>
      <name val="Times New Roman"/>
      <family val="1"/>
    </font>
    <font>
      <sz val="12"/>
      <name val="Times New Roman"/>
      <family val="1"/>
    </font>
    <font>
      <u/>
      <sz val="11"/>
      <name val="Calibri"/>
      <family val="2"/>
      <scheme val="minor"/>
    </font>
    <font>
      <sz val="11"/>
      <color rgb="FFFF0000"/>
      <name val="Calibri"/>
      <family val="2"/>
      <scheme val="minor"/>
    </font>
    <font>
      <sz val="12"/>
      <color rgb="FF00B0F0"/>
      <name val="Times New Roman"/>
      <family val="1"/>
    </font>
    <font>
      <sz val="11"/>
      <color rgb="FF00B0F0"/>
      <name val="Calibri"/>
      <family val="2"/>
      <scheme val="minor"/>
    </font>
    <font>
      <sz val="11"/>
      <color rgb="FFFFC000"/>
      <name val="Calibri"/>
      <family val="2"/>
      <scheme val="minor"/>
    </font>
    <font>
      <sz val="11"/>
      <name val="Calibri"/>
      <family val="2"/>
      <scheme val="minor"/>
    </font>
    <font>
      <i/>
      <sz val="12"/>
      <name val="Times New Roman"/>
      <family val="1"/>
    </font>
    <font>
      <sz val="10"/>
      <name val="Times New Roman"/>
      <family val="1"/>
    </font>
    <font>
      <sz val="11"/>
      <name val="Times New Roman"/>
      <family val="1"/>
    </font>
    <font>
      <sz val="8"/>
      <name val="Times New Roman"/>
      <family val="1"/>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medium">
        <color indexed="64"/>
      </bottom>
      <diagonal/>
    </border>
    <border>
      <left/>
      <right/>
      <top style="thin">
        <color indexed="64"/>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thin">
        <color indexed="64"/>
      </bottom>
      <diagonal/>
    </border>
  </borders>
  <cellStyleXfs count="3">
    <xf numFmtId="0" fontId="0" fillId="0" borderId="0"/>
    <xf numFmtId="43" fontId="10" fillId="0" borderId="0" applyFont="0" applyFill="0" applyBorder="0" applyAlignment="0" applyProtection="0"/>
    <xf numFmtId="0" fontId="11" fillId="0" borderId="0" applyNumberFormat="0" applyFill="0" applyBorder="0" applyAlignment="0" applyProtection="0"/>
  </cellStyleXfs>
  <cellXfs count="234">
    <xf numFmtId="0" fontId="0" fillId="0" borderId="0" xfId="0"/>
    <xf numFmtId="0" fontId="3" fillId="0" borderId="0" xfId="0" applyFont="1" applyAlignment="1">
      <alignment horizontal="center" vertical="center"/>
    </xf>
    <xf numFmtId="0" fontId="3" fillId="0" borderId="0" xfId="0" applyFont="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wrapText="1"/>
    </xf>
    <xf numFmtId="0" fontId="3" fillId="0" borderId="1"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horizontal="center" vertical="center" wrapText="1"/>
    </xf>
    <xf numFmtId="0" fontId="0" fillId="0" borderId="3" xfId="0" applyBorder="1"/>
    <xf numFmtId="0" fontId="0" fillId="0" borderId="7" xfId="0" applyBorder="1"/>
    <xf numFmtId="0" fontId="3" fillId="0" borderId="7" xfId="0" applyFont="1" applyBorder="1" applyAlignment="1">
      <alignment horizontal="center" vertical="center"/>
    </xf>
    <xf numFmtId="0" fontId="0" fillId="0" borderId="6" xfId="0" applyBorder="1"/>
    <xf numFmtId="0" fontId="1" fillId="0" borderId="6" xfId="0" applyFont="1" applyBorder="1" applyAlignment="1">
      <alignment horizontal="center" vertical="center" wrapText="1"/>
    </xf>
    <xf numFmtId="0" fontId="3" fillId="0" borderId="5" xfId="0" applyFont="1" applyBorder="1" applyAlignment="1">
      <alignment horizontal="center" vertical="center"/>
    </xf>
    <xf numFmtId="0" fontId="2" fillId="0" borderId="1" xfId="0" applyFont="1" applyBorder="1" applyAlignment="1">
      <alignment horizontal="center" wrapText="1"/>
    </xf>
    <xf numFmtId="3" fontId="2" fillId="0" borderId="1" xfId="0" applyNumberFormat="1" applyFont="1" applyBorder="1" applyAlignment="1">
      <alignment horizontal="center" vertical="center" wrapText="1"/>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1" fillId="0" borderId="0" xfId="0" applyFont="1" applyAlignment="1">
      <alignment horizontal="justify" vertical="top" wrapText="1"/>
    </xf>
    <xf numFmtId="0" fontId="1" fillId="0" borderId="0" xfId="0" applyFont="1" applyAlignment="1">
      <alignment horizontal="justify"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justify" vertical="center" wrapText="1"/>
    </xf>
    <xf numFmtId="0" fontId="5" fillId="0" borderId="0" xfId="0" applyFont="1" applyAlignment="1">
      <alignment horizontal="justify" vertical="center" wrapText="1"/>
    </xf>
    <xf numFmtId="0" fontId="1" fillId="0" borderId="10" xfId="0" applyFont="1" applyBorder="1" applyAlignment="1">
      <alignment horizontal="justify" vertical="center" wrapText="1"/>
    </xf>
    <xf numFmtId="0" fontId="1" fillId="0" borderId="15" xfId="0" applyFont="1" applyBorder="1" applyAlignment="1">
      <alignment horizontal="justify" vertical="center" wrapText="1"/>
    </xf>
    <xf numFmtId="0" fontId="1" fillId="0" borderId="16" xfId="0" applyFont="1" applyBorder="1" applyAlignment="1">
      <alignment horizontal="justify" vertical="center" wrapText="1"/>
    </xf>
    <xf numFmtId="0" fontId="1" fillId="0" borderId="1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7" xfId="0" applyFont="1" applyBorder="1" applyAlignment="1">
      <alignment horizontal="justify" vertical="center" wrapText="1"/>
    </xf>
    <xf numFmtId="0" fontId="2" fillId="0" borderId="8" xfId="0" applyFont="1" applyBorder="1" applyAlignment="1">
      <alignment horizontal="center" vertical="center" wrapText="1"/>
    </xf>
    <xf numFmtId="0" fontId="2" fillId="0" borderId="8" xfId="0" applyFont="1" applyBorder="1" applyAlignment="1">
      <alignment horizontal="justify"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1" fillId="0" borderId="3"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0" fillId="0" borderId="5" xfId="0" applyBorder="1" applyAlignment="1">
      <alignment vertical="center" wrapText="1"/>
    </xf>
    <xf numFmtId="0" fontId="5" fillId="0" borderId="7" xfId="0" applyFont="1" applyBorder="1" applyAlignment="1">
      <alignment horizontal="justify" vertical="center" wrapText="1"/>
    </xf>
    <xf numFmtId="0" fontId="2" fillId="0" borderId="9" xfId="0" applyFont="1" applyBorder="1" applyAlignment="1">
      <alignment horizontal="justify" vertical="center" wrapText="1"/>
    </xf>
    <xf numFmtId="0" fontId="1" fillId="0" borderId="7" xfId="0" applyFont="1" applyBorder="1" applyAlignment="1">
      <alignment horizontal="justify" vertical="center" wrapText="1"/>
    </xf>
    <xf numFmtId="0" fontId="6" fillId="0" borderId="6" xfId="0" applyFont="1" applyBorder="1" applyAlignment="1">
      <alignment horizontal="center" vertical="center" wrapText="1"/>
    </xf>
    <xf numFmtId="0" fontId="0" fillId="0" borderId="8" xfId="0" applyBorder="1"/>
    <xf numFmtId="0" fontId="3" fillId="0" borderId="8" xfId="0" applyFont="1" applyBorder="1" applyAlignment="1">
      <alignment horizontal="center" vertical="center"/>
    </xf>
    <xf numFmtId="0" fontId="4" fillId="0" borderId="13" xfId="0" applyFont="1" applyBorder="1" applyAlignment="1">
      <alignment vertical="center"/>
    </xf>
    <xf numFmtId="0" fontId="4" fillId="0" borderId="0" xfId="0" applyFont="1" applyAlignment="1">
      <alignment vertical="center"/>
    </xf>
    <xf numFmtId="0" fontId="1" fillId="0" borderId="16" xfId="0" applyFont="1" applyBorder="1" applyAlignment="1">
      <alignment horizontal="center" vertical="center" wrapText="1"/>
    </xf>
    <xf numFmtId="0" fontId="11" fillId="0" borderId="1" xfId="2" applyBorder="1" applyAlignment="1">
      <alignment horizontal="center" vertical="center" wrapText="1"/>
    </xf>
    <xf numFmtId="164" fontId="1" fillId="0" borderId="1" xfId="1" applyNumberFormat="1" applyFont="1" applyBorder="1" applyAlignment="1">
      <alignment horizontal="center" vertical="center" wrapText="1"/>
    </xf>
    <xf numFmtId="164" fontId="1" fillId="0" borderId="5" xfId="1" applyNumberFormat="1" applyFont="1" applyBorder="1" applyAlignment="1">
      <alignment horizontal="center" vertical="center" wrapText="1"/>
    </xf>
    <xf numFmtId="164" fontId="1" fillId="0" borderId="4" xfId="1" applyNumberFormat="1" applyFont="1" applyBorder="1" applyAlignment="1">
      <alignment horizontal="center" vertical="center" wrapText="1"/>
    </xf>
    <xf numFmtId="0" fontId="2" fillId="0" borderId="5" xfId="0" applyFont="1" applyBorder="1" applyAlignment="1">
      <alignment horizontal="center" vertical="center" wrapText="1"/>
    </xf>
    <xf numFmtId="0" fontId="1" fillId="0" borderId="1" xfId="0" applyFont="1" applyBorder="1" applyAlignment="1">
      <alignment horizontal="right" vertical="center" wrapText="1"/>
    </xf>
    <xf numFmtId="164" fontId="1" fillId="0" borderId="1" xfId="1" applyNumberFormat="1" applyFont="1" applyBorder="1" applyAlignment="1">
      <alignment horizontal="right" vertical="center" wrapText="1"/>
    </xf>
    <xf numFmtId="0" fontId="11" fillId="0" borderId="3" xfId="2" applyBorder="1" applyAlignment="1">
      <alignment horizontal="center" vertical="center" wrapText="1"/>
    </xf>
    <xf numFmtId="0" fontId="11" fillId="0" borderId="3" xfId="2" applyBorder="1" applyAlignment="1">
      <alignment horizontal="center" vertical="center"/>
    </xf>
    <xf numFmtId="0" fontId="12" fillId="0" borderId="6" xfId="0" applyFont="1" applyBorder="1" applyAlignment="1">
      <alignment horizontal="justify" vertical="center" wrapText="1"/>
    </xf>
    <xf numFmtId="0" fontId="12" fillId="0" borderId="1" xfId="0" applyFont="1" applyBorder="1" applyAlignment="1">
      <alignment horizontal="justify" vertical="center" wrapText="1"/>
    </xf>
    <xf numFmtId="3" fontId="6" fillId="0" borderId="1" xfId="0" applyNumberFormat="1" applyFont="1" applyBorder="1" applyAlignment="1">
      <alignment horizontal="center" vertical="center" wrapText="1"/>
    </xf>
    <xf numFmtId="164" fontId="1" fillId="0" borderId="5" xfId="1" applyNumberFormat="1" applyFont="1" applyBorder="1" applyAlignment="1">
      <alignment horizontal="left" vertical="center" wrapText="1"/>
    </xf>
    <xf numFmtId="0" fontId="1" fillId="0" borderId="3" xfId="0" applyFont="1" applyBorder="1" applyAlignment="1">
      <alignment horizontal="center" vertical="center"/>
    </xf>
    <xf numFmtId="3" fontId="13" fillId="0" borderId="1" xfId="0" applyNumberFormat="1" applyFont="1" applyBorder="1" applyAlignment="1">
      <alignment horizontal="center" vertical="center" wrapText="1"/>
    </xf>
    <xf numFmtId="0" fontId="14" fillId="0" borderId="16" xfId="0" applyFont="1" applyBorder="1" applyAlignment="1">
      <alignment horizontal="right" vertical="center" wrapText="1"/>
    </xf>
    <xf numFmtId="0" fontId="12" fillId="0" borderId="16" xfId="0" applyFont="1" applyBorder="1" applyAlignment="1">
      <alignment horizontal="justify" vertical="center" wrapText="1"/>
    </xf>
    <xf numFmtId="0" fontId="12" fillId="0" borderId="10" xfId="0" applyFont="1" applyBorder="1" applyAlignment="1">
      <alignment horizontal="justify" vertical="center" wrapText="1"/>
    </xf>
    <xf numFmtId="0" fontId="12" fillId="0" borderId="15" xfId="0" applyFont="1" applyBorder="1" applyAlignment="1">
      <alignment horizontal="justify" vertical="center" wrapText="1"/>
    </xf>
    <xf numFmtId="0" fontId="12" fillId="0" borderId="0" xfId="0" applyFont="1" applyAlignment="1">
      <alignment horizontal="justify" vertical="center" wrapText="1"/>
    </xf>
    <xf numFmtId="0" fontId="1" fillId="0" borderId="9"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6" fillId="0" borderId="0" xfId="0" applyFont="1"/>
    <xf numFmtId="0" fontId="0" fillId="0" borderId="0" xfId="0" applyAlignment="1">
      <alignment horizontal="center"/>
    </xf>
    <xf numFmtId="0" fontId="1" fillId="0" borderId="0" xfId="0" applyFont="1" applyAlignment="1">
      <alignment horizontal="center" vertical="center" wrapText="1"/>
    </xf>
    <xf numFmtId="164" fontId="1" fillId="0" borderId="5" xfId="1" applyNumberFormat="1" applyFont="1" applyBorder="1" applyAlignment="1">
      <alignment horizontal="right" vertical="center" wrapText="1"/>
    </xf>
    <xf numFmtId="0" fontId="14" fillId="0" borderId="16"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15" xfId="0" applyFont="1" applyBorder="1" applyAlignment="1">
      <alignment horizontal="justify" vertical="center" wrapText="1"/>
    </xf>
    <xf numFmtId="0" fontId="14" fillId="0" borderId="4" xfId="0" applyFont="1" applyBorder="1" applyAlignment="1">
      <alignment horizontal="justify" vertical="center" wrapText="1"/>
    </xf>
    <xf numFmtId="0" fontId="14" fillId="0" borderId="9" xfId="0" applyFont="1" applyBorder="1" applyAlignment="1">
      <alignment horizontal="justify" vertical="center" wrapText="1"/>
    </xf>
    <xf numFmtId="0" fontId="14" fillId="0" borderId="5" xfId="0" applyFont="1" applyBorder="1" applyAlignment="1">
      <alignment horizontal="justify" vertical="center"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7" fillId="0" borderId="0" xfId="0" applyFont="1" applyAlignment="1">
      <alignment horizontal="justify" vertical="center" wrapText="1"/>
    </xf>
    <xf numFmtId="0" fontId="18" fillId="0" borderId="0" xfId="0" applyFont="1"/>
    <xf numFmtId="0" fontId="19" fillId="0" borderId="0" xfId="0" applyFont="1"/>
    <xf numFmtId="0" fontId="14" fillId="0" borderId="0" xfId="0" applyFont="1" applyAlignment="1">
      <alignment horizontal="justify" vertical="center" wrapText="1"/>
    </xf>
    <xf numFmtId="0" fontId="7" fillId="0" borderId="15" xfId="0" applyFont="1" applyBorder="1" applyAlignment="1">
      <alignment horizontal="justify" vertical="center" wrapText="1"/>
    </xf>
    <xf numFmtId="0" fontId="14" fillId="0" borderId="10" xfId="0" applyFont="1" applyBorder="1" applyAlignment="1">
      <alignment horizontal="center" vertical="center" wrapText="1"/>
    </xf>
    <xf numFmtId="0" fontId="14" fillId="0" borderId="13" xfId="0" applyFont="1" applyBorder="1" applyAlignment="1">
      <alignment horizontal="justify" vertical="center" wrapText="1"/>
    </xf>
    <xf numFmtId="0" fontId="14" fillId="0" borderId="7" xfId="0" applyFont="1" applyBorder="1" applyAlignment="1">
      <alignment horizontal="justify" vertical="center" wrapText="1"/>
    </xf>
    <xf numFmtId="2" fontId="14" fillId="0" borderId="4" xfId="0" applyNumberFormat="1" applyFont="1" applyBorder="1" applyAlignment="1">
      <alignment horizontal="center" vertical="center" wrapText="1"/>
    </xf>
    <xf numFmtId="0" fontId="20" fillId="0" borderId="0" xfId="0" applyFont="1"/>
    <xf numFmtId="0" fontId="22" fillId="0" borderId="5" xfId="0" applyFont="1" applyBorder="1" applyAlignment="1">
      <alignment vertical="center" wrapText="1"/>
    </xf>
    <xf numFmtId="0" fontId="23" fillId="0" borderId="5" xfId="0" applyFont="1" applyBorder="1" applyAlignment="1">
      <alignment vertical="center" wrapText="1"/>
    </xf>
    <xf numFmtId="165" fontId="6" fillId="0" borderId="6" xfId="0" applyNumberFormat="1" applyFont="1" applyBorder="1" applyAlignment="1">
      <alignment horizontal="center" vertical="center" wrapText="1"/>
    </xf>
    <xf numFmtId="165" fontId="2" fillId="0" borderId="0" xfId="0" applyNumberFormat="1" applyFont="1" applyAlignment="1">
      <alignment horizontal="center" vertical="center" wrapText="1"/>
    </xf>
    <xf numFmtId="2" fontId="2" fillId="0" borderId="6"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14" fillId="0" borderId="9" xfId="0" applyFont="1" applyBorder="1" applyAlignment="1">
      <alignment horizontal="center" vertical="center" wrapText="1"/>
    </xf>
    <xf numFmtId="164" fontId="0" fillId="0" borderId="0" xfId="0" applyNumberFormat="1"/>
    <xf numFmtId="2" fontId="1" fillId="0" borderId="16" xfId="0" applyNumberFormat="1" applyFont="1" applyBorder="1" applyAlignment="1">
      <alignment horizontal="center" vertical="center" wrapText="1"/>
    </xf>
    <xf numFmtId="1" fontId="0" fillId="0" borderId="0" xfId="0" applyNumberFormat="1"/>
    <xf numFmtId="2" fontId="0" fillId="0" borderId="0" xfId="0" applyNumberFormat="1"/>
    <xf numFmtId="165" fontId="14" fillId="0" borderId="16" xfId="0" applyNumberFormat="1" applyFont="1" applyBorder="1" applyAlignment="1">
      <alignment horizontal="center" vertical="center" wrapText="1"/>
    </xf>
    <xf numFmtId="166" fontId="14" fillId="0" borderId="0" xfId="0" applyNumberFormat="1" applyFont="1" applyAlignment="1">
      <alignment horizontal="justify" vertical="center" wrapText="1"/>
    </xf>
    <xf numFmtId="0" fontId="0" fillId="0" borderId="9" xfId="0" applyBorder="1" applyAlignment="1">
      <alignment horizontal="center"/>
    </xf>
    <xf numFmtId="0" fontId="0" fillId="0" borderId="11" xfId="0" applyBorder="1" applyAlignment="1">
      <alignment horizontal="center" wrapText="1"/>
    </xf>
    <xf numFmtId="0" fontId="0" fillId="0" borderId="8" xfId="0" applyBorder="1" applyAlignment="1">
      <alignment horizontal="center" wrapText="1"/>
    </xf>
    <xf numFmtId="0" fontId="0" fillId="0" borderId="8" xfId="0"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justify" vertical="center" wrapText="1"/>
    </xf>
    <xf numFmtId="0" fontId="1" fillId="0" borderId="9"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0" xfId="0" applyFont="1" applyAlignment="1">
      <alignment horizontal="center" vertical="center" wrapText="1"/>
    </xf>
    <xf numFmtId="0" fontId="1" fillId="0" borderId="10" xfId="0" applyFont="1" applyBorder="1" applyAlignment="1">
      <alignment horizontal="center" wrapText="1"/>
    </xf>
    <xf numFmtId="0" fontId="1" fillId="0" borderId="11" xfId="0" applyFont="1" applyBorder="1" applyAlignment="1">
      <alignment horizontal="left" vertical="center" wrapText="1"/>
    </xf>
    <xf numFmtId="0" fontId="1" fillId="0" borderId="13" xfId="0" applyFont="1" applyBorder="1" applyAlignment="1">
      <alignment horizontal="left" vertical="center" wrapText="1"/>
    </xf>
    <xf numFmtId="0" fontId="1" fillId="0" borderId="16" xfId="0" applyFont="1" applyBorder="1" applyAlignment="1">
      <alignment horizontal="left" vertical="center" wrapText="1"/>
    </xf>
    <xf numFmtId="0" fontId="1" fillId="0" borderId="18" xfId="0" applyFont="1" applyBorder="1" applyAlignment="1">
      <alignment horizontal="left" vertical="center" wrapText="1"/>
    </xf>
    <xf numFmtId="0" fontId="1" fillId="0" borderId="7" xfId="0" applyFont="1" applyBorder="1" applyAlignment="1">
      <alignment horizontal="left" vertical="center" wrapText="1"/>
    </xf>
    <xf numFmtId="0" fontId="1" fillId="0" borderId="15" xfId="0" applyFont="1" applyBorder="1" applyAlignment="1">
      <alignment horizontal="left" vertical="center" wrapText="1"/>
    </xf>
    <xf numFmtId="165" fontId="14" fillId="0" borderId="9" xfId="0" applyNumberFormat="1" applyFont="1" applyBorder="1" applyAlignment="1">
      <alignment horizontal="center" vertical="center" wrapText="1"/>
    </xf>
    <xf numFmtId="0" fontId="14"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justify" vertical="top" wrapText="1"/>
    </xf>
    <xf numFmtId="0" fontId="12" fillId="0" borderId="1" xfId="0" applyFont="1" applyBorder="1" applyAlignment="1">
      <alignment horizontal="justify"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165" fontId="0" fillId="0" borderId="16" xfId="0" applyNumberFormat="1" applyBorder="1" applyAlignment="1">
      <alignment horizontal="center" vertical="center"/>
    </xf>
    <xf numFmtId="165" fontId="0" fillId="0" borderId="10" xfId="0" applyNumberFormat="1" applyBorder="1" applyAlignment="1">
      <alignment horizontal="center" vertical="center"/>
    </xf>
    <xf numFmtId="165" fontId="0" fillId="0" borderId="15" xfId="0" applyNumberFormat="1" applyBorder="1" applyAlignment="1">
      <alignment horizontal="center" vertical="center"/>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4" fillId="0" borderId="1" xfId="0" applyFont="1" applyBorder="1" applyAlignment="1">
      <alignment horizontal="center" vertical="center" wrapText="1"/>
    </xf>
    <xf numFmtId="165" fontId="14" fillId="0" borderId="4" xfId="0" applyNumberFormat="1" applyFont="1" applyBorder="1" applyAlignment="1">
      <alignment horizontal="center" vertical="center" wrapText="1"/>
    </xf>
    <xf numFmtId="165" fontId="14" fillId="0" borderId="5" xfId="0" applyNumberFormat="1" applyFont="1" applyBorder="1" applyAlignment="1">
      <alignment horizontal="center" vertical="center" wrapText="1"/>
    </xf>
    <xf numFmtId="0" fontId="1" fillId="0" borderId="1" xfId="0" applyFont="1" applyBorder="1" applyAlignment="1">
      <alignment horizontal="justify" vertical="center" wrapText="1"/>
    </xf>
    <xf numFmtId="0" fontId="3" fillId="0" borderId="0" xfId="0" applyFont="1" applyAlignment="1">
      <alignment horizontal="left" vertical="center"/>
    </xf>
    <xf numFmtId="0" fontId="14" fillId="0" borderId="11"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4" xfId="0" applyFont="1" applyBorder="1" applyAlignment="1">
      <alignment horizontal="justify" vertical="center" wrapText="1"/>
    </xf>
    <xf numFmtId="0" fontId="14" fillId="0" borderId="9" xfId="0" applyFont="1" applyBorder="1" applyAlignment="1">
      <alignment horizontal="justify" vertical="center" wrapText="1"/>
    </xf>
    <xf numFmtId="0" fontId="14" fillId="0" borderId="5" xfId="0" applyFont="1" applyBorder="1" applyAlignment="1">
      <alignment horizontal="justify"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14" fillId="0" borderId="7" xfId="0" applyFont="1" applyBorder="1" applyAlignment="1">
      <alignment horizontal="center" vertical="center" wrapText="1"/>
    </xf>
    <xf numFmtId="165" fontId="1" fillId="0" borderId="4" xfId="0" applyNumberFormat="1" applyFont="1" applyBorder="1" applyAlignment="1">
      <alignment horizontal="center" vertical="center" wrapText="1"/>
    </xf>
    <xf numFmtId="165" fontId="1" fillId="0" borderId="9" xfId="0" applyNumberFormat="1" applyFont="1" applyBorder="1" applyAlignment="1">
      <alignment horizontal="center" vertical="center" wrapText="1"/>
    </xf>
    <xf numFmtId="1" fontId="1" fillId="0" borderId="4" xfId="0" applyNumberFormat="1" applyFont="1" applyBorder="1" applyAlignment="1">
      <alignment horizontal="center" vertical="center" wrapText="1"/>
    </xf>
    <xf numFmtId="1" fontId="1" fillId="0" borderId="9" xfId="0" applyNumberFormat="1" applyFont="1" applyBorder="1" applyAlignment="1">
      <alignment horizontal="center" vertical="center" wrapText="1"/>
    </xf>
    <xf numFmtId="1" fontId="1" fillId="0" borderId="5" xfId="0" applyNumberFormat="1" applyFont="1" applyBorder="1" applyAlignment="1">
      <alignment horizontal="center" vertical="center" wrapText="1"/>
    </xf>
    <xf numFmtId="0" fontId="14" fillId="0" borderId="1" xfId="0" applyFont="1" applyBorder="1" applyAlignment="1">
      <alignment horizontal="justify" vertical="center" wrapText="1"/>
    </xf>
    <xf numFmtId="2" fontId="14" fillId="0" borderId="4" xfId="0" applyNumberFormat="1" applyFont="1" applyBorder="1" applyAlignment="1">
      <alignment horizontal="center" vertical="center" wrapText="1"/>
    </xf>
    <xf numFmtId="2" fontId="14" fillId="0" borderId="9" xfId="0" applyNumberFormat="1" applyFont="1" applyBorder="1" applyAlignment="1">
      <alignment horizontal="center" vertical="center" wrapText="1"/>
    </xf>
    <xf numFmtId="2" fontId="14" fillId="0" borderId="5" xfId="0" applyNumberFormat="1" applyFont="1" applyBorder="1" applyAlignment="1">
      <alignment horizontal="center" vertical="center" wrapText="1"/>
    </xf>
    <xf numFmtId="0" fontId="14" fillId="0" borderId="1" xfId="0" applyFont="1" applyBorder="1" applyAlignment="1">
      <alignment horizontal="center" vertical="top" wrapText="1"/>
    </xf>
    <xf numFmtId="0" fontId="14" fillId="0" borderId="8" xfId="0" applyFont="1" applyBorder="1" applyAlignment="1">
      <alignment horizontal="center" wrapText="1"/>
    </xf>
    <xf numFmtId="1" fontId="14" fillId="0" borderId="9" xfId="0" applyNumberFormat="1" applyFont="1" applyBorder="1" applyAlignment="1">
      <alignment horizontal="center" vertical="center" wrapText="1"/>
    </xf>
    <xf numFmtId="0" fontId="1" fillId="0" borderId="11" xfId="0" applyFont="1" applyBorder="1" applyAlignment="1">
      <alignment horizontal="center" wrapText="1"/>
    </xf>
    <xf numFmtId="0" fontId="1" fillId="0" borderId="8" xfId="0" applyFont="1" applyBorder="1" applyAlignment="1">
      <alignment horizontal="center" wrapText="1"/>
    </xf>
    <xf numFmtId="0" fontId="1" fillId="0" borderId="18" xfId="0" applyFont="1" applyBorder="1" applyAlignment="1">
      <alignment horizontal="center" wrapText="1"/>
    </xf>
    <xf numFmtId="0" fontId="12" fillId="0" borderId="9" xfId="0" applyFont="1" applyBorder="1" applyAlignment="1">
      <alignment horizontal="justify"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4" xfId="0" applyFont="1" applyBorder="1" applyAlignment="1">
      <alignment horizontal="justify" vertical="center" wrapText="1"/>
    </xf>
    <xf numFmtId="0" fontId="12" fillId="0" borderId="5" xfId="0" applyFont="1" applyBorder="1" applyAlignment="1">
      <alignment horizontal="justify" vertical="center" wrapText="1"/>
    </xf>
    <xf numFmtId="0" fontId="12" fillId="0" borderId="13" xfId="0" applyFont="1" applyBorder="1" applyAlignment="1">
      <alignment horizontal="center" vertical="center" wrapText="1"/>
    </xf>
    <xf numFmtId="0" fontId="12" fillId="0" borderId="7" xfId="0" applyFont="1" applyBorder="1" applyAlignment="1">
      <alignment horizontal="center" vertical="center" wrapText="1"/>
    </xf>
    <xf numFmtId="0" fontId="1" fillId="0" borderId="11" xfId="0" applyFont="1" applyBorder="1" applyAlignment="1">
      <alignment horizontal="justify" vertical="center" wrapText="1"/>
    </xf>
    <xf numFmtId="0" fontId="1" fillId="0" borderId="8" xfId="0" applyFont="1" applyBorder="1" applyAlignment="1">
      <alignment horizontal="justify" vertical="center" wrapText="1"/>
    </xf>
    <xf numFmtId="0" fontId="12" fillId="0" borderId="8" xfId="0" applyFont="1" applyBorder="1" applyAlignment="1">
      <alignment horizontal="center" wrapText="1"/>
    </xf>
    <xf numFmtId="0" fontId="7" fillId="0" borderId="1" xfId="0" applyFont="1" applyBorder="1" applyAlignment="1">
      <alignment horizontal="justify" vertical="center" wrapText="1"/>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4" xfId="0" applyFont="1" applyBorder="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4" fillId="0" borderId="8" xfId="0" applyFont="1" applyBorder="1" applyAlignment="1">
      <alignment horizontal="justify" vertical="center" wrapText="1"/>
    </xf>
    <xf numFmtId="0" fontId="1" fillId="0" borderId="18" xfId="0" applyFont="1" applyBorder="1" applyAlignment="1">
      <alignment horizontal="justify" vertical="center" wrapText="1"/>
    </xf>
    <xf numFmtId="0" fontId="7" fillId="0" borderId="1" xfId="0" applyFont="1" applyBorder="1" applyAlignment="1">
      <alignment horizontal="center" vertical="center" wrapText="1"/>
    </xf>
    <xf numFmtId="0" fontId="15" fillId="0" borderId="9" xfId="2" applyFont="1" applyBorder="1" applyAlignment="1">
      <alignment horizontal="center" vertical="center" wrapText="1"/>
    </xf>
    <xf numFmtId="0" fontId="2" fillId="0" borderId="1" xfId="0" applyFont="1" applyBorder="1" applyAlignment="1">
      <alignment horizontal="center" wrapText="1"/>
    </xf>
    <xf numFmtId="0" fontId="1" fillId="0" borderId="4" xfId="0" applyFont="1" applyBorder="1" applyAlignment="1">
      <alignment horizontal="center" vertical="top" wrapText="1"/>
    </xf>
    <xf numFmtId="0" fontId="1" fillId="0" borderId="9" xfId="0" applyFont="1" applyBorder="1" applyAlignment="1">
      <alignment horizontal="center" vertical="top" wrapText="1"/>
    </xf>
    <xf numFmtId="0" fontId="1" fillId="0" borderId="5" xfId="0" applyFont="1" applyBorder="1" applyAlignment="1">
      <alignment horizontal="center" vertical="top" wrapText="1"/>
    </xf>
    <xf numFmtId="0" fontId="1" fillId="0" borderId="11" xfId="0" applyFont="1" applyBorder="1" applyAlignment="1">
      <alignment horizontal="center" vertical="top" wrapText="1"/>
    </xf>
    <xf numFmtId="0" fontId="1" fillId="0" borderId="8" xfId="0" applyFont="1" applyBorder="1" applyAlignment="1">
      <alignment horizontal="center" vertical="top" wrapText="1"/>
    </xf>
    <xf numFmtId="0" fontId="1" fillId="0" borderId="4" xfId="0" applyFont="1" applyBorder="1" applyAlignment="1">
      <alignment horizontal="justify" vertical="top" wrapText="1"/>
    </xf>
    <xf numFmtId="0" fontId="14" fillId="0" borderId="11" xfId="0" applyFont="1" applyBorder="1" applyAlignment="1">
      <alignment horizontal="justify" vertical="center" wrapText="1"/>
    </xf>
    <xf numFmtId="0" fontId="14" fillId="0" borderId="18" xfId="0" applyFont="1" applyBorder="1" applyAlignment="1">
      <alignment horizontal="justify" vertical="center" wrapText="1"/>
    </xf>
    <xf numFmtId="0" fontId="3" fillId="0" borderId="0" xfId="0" applyFont="1" applyAlignment="1">
      <alignment horizontal="left" vertical="center" wrapText="1"/>
    </xf>
    <xf numFmtId="0" fontId="1"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2"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7" fillId="0" borderId="10" xfId="0" applyFont="1" applyBorder="1" applyAlignment="1">
      <alignment horizontal="center" vertical="center" wrapText="1"/>
    </xf>
    <xf numFmtId="0" fontId="17" fillId="0" borderId="15" xfId="0" applyFont="1" applyBorder="1" applyAlignment="1">
      <alignment horizontal="center" vertical="center" wrapText="1"/>
    </xf>
    <xf numFmtId="0" fontId="7" fillId="0" borderId="4" xfId="0" applyFont="1" applyBorder="1" applyAlignment="1">
      <alignment horizontal="center" vertical="center"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onghoi.quangbinh.gov.vn/chi-tiet-tin/-/view-article/1/1656580971199/1702696522962" TargetMode="External"/><Relationship Id="rId2" Type="http://schemas.openxmlformats.org/officeDocument/2006/relationships/hyperlink" Target="mailto:danhn.dh@quangbinh.gov.vn" TargetMode="External"/><Relationship Id="rId1" Type="http://schemas.openxmlformats.org/officeDocument/2006/relationships/hyperlink" Target="https://donghoi.quangbinh.gov.vn/"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3"/>
  <sheetViews>
    <sheetView tabSelected="1" zoomScale="70" zoomScaleNormal="70" workbookViewId="0">
      <selection activeCell="B3" sqref="B3"/>
    </sheetView>
  </sheetViews>
  <sheetFormatPr defaultRowHeight="14.5" x14ac:dyDescent="0.35"/>
  <cols>
    <col min="1" max="1" width="5.81640625" style="50" customWidth="1"/>
    <col min="2" max="2" width="24.26953125" customWidth="1"/>
    <col min="3" max="3" width="8.7265625" customWidth="1"/>
    <col min="4" max="4" width="9" customWidth="1"/>
    <col min="5" max="5" width="8.6328125" customWidth="1"/>
    <col min="6" max="6" width="29.54296875" customWidth="1"/>
    <col min="7" max="7" width="31.7265625" customWidth="1"/>
    <col min="8" max="8" width="14.08984375" customWidth="1"/>
  </cols>
  <sheetData>
    <row r="1" spans="1:6" ht="17.5" x14ac:dyDescent="0.35">
      <c r="C1" s="2" t="s">
        <v>452</v>
      </c>
    </row>
    <row r="2" spans="1:6" ht="17.5" x14ac:dyDescent="0.35">
      <c r="B2" s="222" t="s">
        <v>561</v>
      </c>
      <c r="C2" s="222"/>
      <c r="D2" s="222"/>
      <c r="E2" s="222"/>
      <c r="F2" s="222"/>
    </row>
    <row r="3" spans="1:6" ht="21" customHeight="1" x14ac:dyDescent="0.35">
      <c r="B3" s="2"/>
    </row>
    <row r="4" spans="1:6" ht="17.5" x14ac:dyDescent="0.35">
      <c r="B4" s="1"/>
    </row>
    <row r="5" spans="1:6" ht="17.5" x14ac:dyDescent="0.35">
      <c r="A5" s="51"/>
      <c r="B5" s="1" t="s">
        <v>0</v>
      </c>
      <c r="C5" s="1"/>
      <c r="D5" s="1"/>
      <c r="E5" s="1"/>
      <c r="F5" s="1"/>
    </row>
    <row r="6" spans="1:6" ht="30" x14ac:dyDescent="0.35">
      <c r="A6" s="3" t="s">
        <v>1</v>
      </c>
      <c r="B6" s="150" t="s">
        <v>2</v>
      </c>
      <c r="C6" s="150"/>
      <c r="D6" s="150"/>
      <c r="E6" s="4" t="s">
        <v>3</v>
      </c>
      <c r="F6" s="4" t="s">
        <v>4</v>
      </c>
    </row>
    <row r="7" spans="1:6" ht="15.5" x14ac:dyDescent="0.35">
      <c r="A7" s="4">
        <v>1</v>
      </c>
      <c r="B7" s="227" t="s">
        <v>435</v>
      </c>
      <c r="C7" s="227"/>
      <c r="D7" s="227"/>
      <c r="E7" s="5"/>
      <c r="F7" s="5"/>
    </row>
    <row r="8" spans="1:6" ht="20" customHeight="1" x14ac:dyDescent="0.35">
      <c r="A8" s="6" t="s">
        <v>5</v>
      </c>
      <c r="B8" s="223" t="s">
        <v>436</v>
      </c>
      <c r="C8" s="223"/>
      <c r="D8" s="223"/>
      <c r="E8" s="5"/>
      <c r="F8" s="5" t="s">
        <v>460</v>
      </c>
    </row>
    <row r="9" spans="1:6" ht="18" customHeight="1" x14ac:dyDescent="0.35">
      <c r="A9" s="5" t="s">
        <v>6</v>
      </c>
      <c r="B9" s="223" t="s">
        <v>7</v>
      </c>
      <c r="C9" s="223"/>
      <c r="D9" s="223"/>
      <c r="E9" s="5"/>
      <c r="F9" s="5" t="s">
        <v>453</v>
      </c>
    </row>
    <row r="10" spans="1:6" ht="30" customHeight="1" x14ac:dyDescent="0.35">
      <c r="A10" s="6" t="s">
        <v>8</v>
      </c>
      <c r="B10" s="223" t="s">
        <v>9</v>
      </c>
      <c r="C10" s="223"/>
      <c r="D10" s="223"/>
      <c r="E10" s="5"/>
      <c r="F10" s="55" t="s">
        <v>461</v>
      </c>
    </row>
    <row r="11" spans="1:6" ht="19.5" customHeight="1" x14ac:dyDescent="0.35">
      <c r="A11" s="5" t="s">
        <v>10</v>
      </c>
      <c r="B11" s="223" t="s">
        <v>437</v>
      </c>
      <c r="C11" s="223"/>
      <c r="D11" s="223"/>
      <c r="E11" s="5" t="s">
        <v>11</v>
      </c>
      <c r="F11" s="56">
        <v>141267</v>
      </c>
    </row>
    <row r="12" spans="1:6" ht="34.5" customHeight="1" x14ac:dyDescent="0.35">
      <c r="A12" s="6" t="s">
        <v>12</v>
      </c>
      <c r="B12" s="223" t="s">
        <v>454</v>
      </c>
      <c r="C12" s="223"/>
      <c r="D12" s="223"/>
      <c r="E12" s="5" t="s">
        <v>11</v>
      </c>
      <c r="F12" s="56">
        <v>85299</v>
      </c>
    </row>
    <row r="13" spans="1:6" ht="22.5" customHeight="1" x14ac:dyDescent="0.35">
      <c r="A13" s="5" t="s">
        <v>13</v>
      </c>
      <c r="B13" s="223" t="s">
        <v>438</v>
      </c>
      <c r="C13" s="223"/>
      <c r="D13" s="223"/>
      <c r="E13" s="5" t="s">
        <v>14</v>
      </c>
      <c r="F13" s="56">
        <v>35826</v>
      </c>
    </row>
    <row r="14" spans="1:6" ht="22" customHeight="1" x14ac:dyDescent="0.35">
      <c r="A14" s="6" t="s">
        <v>15</v>
      </c>
      <c r="B14" s="223" t="s">
        <v>439</v>
      </c>
      <c r="C14" s="223"/>
      <c r="D14" s="223"/>
      <c r="E14" s="5" t="s">
        <v>16</v>
      </c>
      <c r="F14" s="56">
        <v>15</v>
      </c>
    </row>
    <row r="15" spans="1:6" ht="23" customHeight="1" x14ac:dyDescent="0.35">
      <c r="A15" s="5" t="s">
        <v>17</v>
      </c>
      <c r="B15" s="223" t="s">
        <v>434</v>
      </c>
      <c r="C15" s="223"/>
      <c r="D15" s="223"/>
      <c r="E15" s="5" t="s">
        <v>18</v>
      </c>
      <c r="F15" s="56">
        <v>137</v>
      </c>
    </row>
    <row r="16" spans="1:6" ht="23" customHeight="1" x14ac:dyDescent="0.35">
      <c r="A16" s="118" t="s">
        <v>19</v>
      </c>
      <c r="B16" s="139" t="s">
        <v>440</v>
      </c>
      <c r="C16" s="140"/>
      <c r="D16" s="141"/>
      <c r="E16" s="118" t="s">
        <v>20</v>
      </c>
      <c r="F16" s="58">
        <f>12+8</f>
        <v>20</v>
      </c>
    </row>
    <row r="17" spans="1:7" ht="19" customHeight="1" x14ac:dyDescent="0.35">
      <c r="A17" s="119"/>
      <c r="B17" s="142"/>
      <c r="C17" s="143"/>
      <c r="D17" s="144"/>
      <c r="E17" s="119"/>
      <c r="F17" s="81" t="s">
        <v>501</v>
      </c>
    </row>
    <row r="18" spans="1:7" ht="24.5" customHeight="1" x14ac:dyDescent="0.35">
      <c r="A18" s="5" t="s">
        <v>21</v>
      </c>
      <c r="B18" s="224" t="s">
        <v>22</v>
      </c>
      <c r="C18" s="224"/>
      <c r="D18" s="224"/>
      <c r="E18" s="5" t="s">
        <v>11</v>
      </c>
      <c r="F18" s="56">
        <v>87</v>
      </c>
    </row>
    <row r="19" spans="1:7" ht="19.5" customHeight="1" x14ac:dyDescent="0.35">
      <c r="A19" s="132" t="s">
        <v>23</v>
      </c>
      <c r="B19" s="225" t="s">
        <v>24</v>
      </c>
      <c r="C19" s="225"/>
      <c r="D19" s="225"/>
      <c r="E19" s="132" t="s">
        <v>11</v>
      </c>
      <c r="F19" s="58">
        <v>138</v>
      </c>
      <c r="G19" s="108"/>
    </row>
    <row r="20" spans="1:7" ht="65.5" customHeight="1" x14ac:dyDescent="0.35">
      <c r="A20" s="132"/>
      <c r="B20" s="226" t="s">
        <v>441</v>
      </c>
      <c r="C20" s="226"/>
      <c r="D20" s="226"/>
      <c r="E20" s="132"/>
      <c r="F20" s="57"/>
    </row>
    <row r="21" spans="1:7" ht="30" customHeight="1" x14ac:dyDescent="0.35">
      <c r="A21" s="5" t="s">
        <v>25</v>
      </c>
      <c r="B21" s="223" t="s">
        <v>442</v>
      </c>
      <c r="C21" s="223"/>
      <c r="D21" s="223"/>
      <c r="E21" s="5" t="s">
        <v>26</v>
      </c>
      <c r="F21" s="56">
        <v>11</v>
      </c>
    </row>
    <row r="22" spans="1:7" ht="33" customHeight="1" x14ac:dyDescent="0.35">
      <c r="A22" s="7" t="s">
        <v>27</v>
      </c>
      <c r="B22" s="223" t="s">
        <v>443</v>
      </c>
      <c r="C22" s="223"/>
      <c r="D22" s="223"/>
      <c r="E22" s="5" t="s">
        <v>28</v>
      </c>
      <c r="F22" s="56">
        <v>245</v>
      </c>
    </row>
    <row r="23" spans="1:7" ht="25" customHeight="1" x14ac:dyDescent="0.35">
      <c r="A23" s="118" t="s">
        <v>29</v>
      </c>
      <c r="B23" s="120" t="s">
        <v>455</v>
      </c>
      <c r="C23" s="121"/>
      <c r="D23" s="122"/>
      <c r="E23" s="118" t="s">
        <v>30</v>
      </c>
      <c r="F23" s="58">
        <v>3</v>
      </c>
    </row>
    <row r="24" spans="1:7" ht="29" customHeight="1" x14ac:dyDescent="0.35">
      <c r="A24" s="119"/>
      <c r="B24" s="123"/>
      <c r="C24" s="124"/>
      <c r="D24" s="125"/>
      <c r="E24" s="119"/>
      <c r="F24" s="67" t="s">
        <v>468</v>
      </c>
    </row>
    <row r="25" spans="1:7" ht="35.5" customHeight="1" x14ac:dyDescent="0.35">
      <c r="A25" s="7" t="s">
        <v>31</v>
      </c>
      <c r="B25" s="223" t="s">
        <v>444</v>
      </c>
      <c r="C25" s="223"/>
      <c r="D25" s="223"/>
      <c r="E25" s="5" t="s">
        <v>32</v>
      </c>
      <c r="F25" s="56">
        <v>335</v>
      </c>
    </row>
    <row r="26" spans="1:7" ht="35.5" customHeight="1" x14ac:dyDescent="0.35">
      <c r="A26" s="5" t="s">
        <v>33</v>
      </c>
      <c r="B26" s="223" t="s">
        <v>445</v>
      </c>
      <c r="C26" s="223"/>
      <c r="D26" s="223"/>
      <c r="E26" s="5" t="s">
        <v>34</v>
      </c>
      <c r="F26" s="56">
        <v>55</v>
      </c>
    </row>
    <row r="27" spans="1:7" ht="21" customHeight="1" x14ac:dyDescent="0.35">
      <c r="A27" s="118" t="s">
        <v>35</v>
      </c>
      <c r="B27" s="139" t="s">
        <v>446</v>
      </c>
      <c r="C27" s="140"/>
      <c r="D27" s="141"/>
      <c r="E27" s="118" t="s">
        <v>14</v>
      </c>
      <c r="F27" s="58">
        <v>3796</v>
      </c>
    </row>
    <row r="28" spans="1:7" ht="33.5" customHeight="1" x14ac:dyDescent="0.35">
      <c r="A28" s="119"/>
      <c r="B28" s="142"/>
      <c r="C28" s="143"/>
      <c r="D28" s="144"/>
      <c r="E28" s="119"/>
      <c r="F28" s="10" t="s">
        <v>467</v>
      </c>
    </row>
    <row r="29" spans="1:7" ht="28.5" customHeight="1" x14ac:dyDescent="0.35">
      <c r="A29" s="5" t="s">
        <v>36</v>
      </c>
      <c r="B29" s="132" t="s">
        <v>447</v>
      </c>
      <c r="C29" s="132"/>
      <c r="D29" s="132"/>
      <c r="E29" s="5" t="s">
        <v>37</v>
      </c>
      <c r="F29" s="60">
        <v>26</v>
      </c>
    </row>
    <row r="30" spans="1:7" ht="34.5" customHeight="1" x14ac:dyDescent="0.35">
      <c r="A30" s="5" t="s">
        <v>38</v>
      </c>
      <c r="B30" s="223" t="s">
        <v>448</v>
      </c>
      <c r="C30" s="223"/>
      <c r="D30" s="223"/>
      <c r="E30" s="5" t="s">
        <v>14</v>
      </c>
      <c r="F30" s="61">
        <v>4560</v>
      </c>
    </row>
    <row r="31" spans="1:7" ht="20" customHeight="1" x14ac:dyDescent="0.35">
      <c r="A31" s="7" t="s">
        <v>39</v>
      </c>
      <c r="B31" s="223" t="s">
        <v>40</v>
      </c>
      <c r="C31" s="223"/>
      <c r="D31" s="223"/>
      <c r="E31" s="5" t="s">
        <v>41</v>
      </c>
      <c r="F31" s="60">
        <v>14</v>
      </c>
    </row>
    <row r="32" spans="1:7" ht="37" customHeight="1" x14ac:dyDescent="0.35">
      <c r="A32" s="5" t="s">
        <v>42</v>
      </c>
      <c r="B32" s="223" t="s">
        <v>449</v>
      </c>
      <c r="C32" s="223"/>
      <c r="D32" s="223"/>
      <c r="E32" s="5" t="s">
        <v>43</v>
      </c>
      <c r="F32" s="61">
        <v>1750</v>
      </c>
    </row>
    <row r="33" spans="1:6" ht="35.5" customHeight="1" x14ac:dyDescent="0.35">
      <c r="A33" s="5" t="s">
        <v>44</v>
      </c>
      <c r="B33" s="223" t="s">
        <v>450</v>
      </c>
      <c r="C33" s="223"/>
      <c r="D33" s="223"/>
      <c r="E33" s="5" t="s">
        <v>43</v>
      </c>
      <c r="F33" s="61">
        <v>824588</v>
      </c>
    </row>
    <row r="34" spans="1:6" ht="15.5" x14ac:dyDescent="0.35">
      <c r="A34" s="4">
        <v>2</v>
      </c>
      <c r="B34" s="227" t="s">
        <v>45</v>
      </c>
      <c r="C34" s="227"/>
      <c r="D34" s="227"/>
      <c r="E34" s="5"/>
      <c r="F34" s="60"/>
    </row>
    <row r="35" spans="1:6" ht="21" customHeight="1" x14ac:dyDescent="0.35">
      <c r="A35" s="7" t="s">
        <v>46</v>
      </c>
      <c r="B35" s="223" t="s">
        <v>47</v>
      </c>
      <c r="C35" s="206"/>
      <c r="D35" s="206"/>
      <c r="E35" s="9"/>
      <c r="F35" s="5"/>
    </row>
    <row r="36" spans="1:6" ht="15.5" x14ac:dyDescent="0.35">
      <c r="A36" s="5"/>
      <c r="B36" s="11" t="s">
        <v>48</v>
      </c>
      <c r="C36" s="16"/>
      <c r="D36" s="17"/>
      <c r="E36" s="5"/>
      <c r="F36" s="12"/>
    </row>
    <row r="37" spans="1:6" ht="15.5" x14ac:dyDescent="0.35">
      <c r="A37" s="7"/>
      <c r="B37" s="11" t="s">
        <v>49</v>
      </c>
      <c r="C37" s="16"/>
      <c r="D37" s="17"/>
      <c r="E37" s="5"/>
      <c r="F37" s="12"/>
    </row>
    <row r="38" spans="1:6" ht="15.5" x14ac:dyDescent="0.35">
      <c r="A38" s="5"/>
      <c r="B38" s="11" t="s">
        <v>50</v>
      </c>
      <c r="C38" s="16"/>
      <c r="D38" s="17"/>
      <c r="E38" s="5"/>
      <c r="F38" s="12"/>
    </row>
    <row r="39" spans="1:6" ht="15.5" x14ac:dyDescent="0.35">
      <c r="A39" s="7"/>
      <c r="B39" s="11" t="s">
        <v>51</v>
      </c>
      <c r="C39" s="16"/>
      <c r="D39" s="17"/>
      <c r="E39" s="5"/>
      <c r="F39" s="12"/>
    </row>
    <row r="40" spans="1:6" ht="15.5" x14ac:dyDescent="0.35">
      <c r="A40" s="5"/>
      <c r="B40" s="11" t="s">
        <v>52</v>
      </c>
      <c r="C40" s="16"/>
      <c r="D40" s="17"/>
      <c r="E40" s="5"/>
      <c r="F40" s="62"/>
    </row>
    <row r="41" spans="1:6" ht="18" customHeight="1" x14ac:dyDescent="0.35">
      <c r="A41" s="7" t="s">
        <v>53</v>
      </c>
      <c r="B41" s="228" t="s">
        <v>451</v>
      </c>
      <c r="C41" s="229"/>
      <c r="D41" s="230"/>
      <c r="E41" s="5"/>
      <c r="F41" s="13"/>
    </row>
    <row r="42" spans="1:6" ht="17.5" x14ac:dyDescent="0.35">
      <c r="A42" s="8"/>
      <c r="B42" s="11" t="s">
        <v>48</v>
      </c>
      <c r="C42" s="16"/>
      <c r="D42" s="17"/>
      <c r="E42" s="5"/>
      <c r="F42" s="68" t="s">
        <v>464</v>
      </c>
    </row>
    <row r="43" spans="1:6" ht="17.5" x14ac:dyDescent="0.35">
      <c r="A43" s="8"/>
      <c r="B43" s="11" t="s">
        <v>54</v>
      </c>
      <c r="C43" s="16"/>
      <c r="D43" s="17"/>
      <c r="E43" s="5"/>
      <c r="F43" s="68" t="s">
        <v>465</v>
      </c>
    </row>
    <row r="44" spans="1:6" ht="17.5" x14ac:dyDescent="0.35">
      <c r="A44" s="8"/>
      <c r="B44" s="11" t="s">
        <v>51</v>
      </c>
      <c r="C44" s="16"/>
      <c r="D44" s="17"/>
      <c r="E44" s="5"/>
      <c r="F44" s="68"/>
    </row>
    <row r="45" spans="1:6" ht="17.5" x14ac:dyDescent="0.35">
      <c r="A45" s="8"/>
      <c r="B45" s="11" t="s">
        <v>52</v>
      </c>
      <c r="C45" s="14"/>
      <c r="D45" s="15"/>
      <c r="E45" s="18"/>
      <c r="F45" s="63" t="s">
        <v>466</v>
      </c>
    </row>
    <row r="46" spans="1:6" ht="17.5" x14ac:dyDescent="0.35">
      <c r="A46" s="51"/>
      <c r="B46" s="1"/>
      <c r="C46" s="1"/>
      <c r="D46" s="1"/>
      <c r="E46" s="1"/>
      <c r="F46" s="1"/>
    </row>
    <row r="47" spans="1:6" ht="17.5" x14ac:dyDescent="0.35">
      <c r="A47" s="165" t="s">
        <v>55</v>
      </c>
      <c r="B47" s="165"/>
      <c r="C47" s="165"/>
      <c r="D47" s="165"/>
      <c r="E47" s="165"/>
      <c r="F47" s="165"/>
    </row>
    <row r="48" spans="1:6" ht="17.5" x14ac:dyDescent="0.35">
      <c r="A48" s="51"/>
      <c r="B48" s="1"/>
      <c r="C48" s="1"/>
      <c r="D48" s="1"/>
      <c r="E48" s="1"/>
      <c r="F48" s="1"/>
    </row>
    <row r="49" spans="1:9" ht="46.5" customHeight="1" x14ac:dyDescent="0.35">
      <c r="A49" s="213" t="s">
        <v>1</v>
      </c>
      <c r="B49" s="150" t="s">
        <v>56</v>
      </c>
      <c r="C49" s="150" t="s">
        <v>57</v>
      </c>
      <c r="D49" s="150" t="s">
        <v>433</v>
      </c>
      <c r="E49" s="150" t="s">
        <v>463</v>
      </c>
      <c r="F49" s="150" t="s">
        <v>58</v>
      </c>
      <c r="G49" s="148" t="s">
        <v>462</v>
      </c>
      <c r="H49" s="150" t="s">
        <v>456</v>
      </c>
    </row>
    <row r="50" spans="1:9" ht="19" customHeight="1" x14ac:dyDescent="0.35">
      <c r="A50" s="213"/>
      <c r="B50" s="150"/>
      <c r="C50" s="150"/>
      <c r="D50" s="150"/>
      <c r="E50" s="150"/>
      <c r="F50" s="150"/>
      <c r="G50" s="149"/>
      <c r="H50" s="150"/>
    </row>
    <row r="51" spans="1:9" ht="54.5" customHeight="1" x14ac:dyDescent="0.35">
      <c r="A51" s="4"/>
      <c r="B51" s="4" t="s">
        <v>59</v>
      </c>
      <c r="C51" s="69">
        <v>1000</v>
      </c>
      <c r="D51" s="66">
        <f>D52+D231</f>
        <v>659.52549999999997</v>
      </c>
      <c r="E51" s="20"/>
      <c r="F51" s="65" t="s">
        <v>549</v>
      </c>
      <c r="G51" s="21"/>
      <c r="H51" s="5"/>
    </row>
    <row r="52" spans="1:9" ht="30" x14ac:dyDescent="0.35">
      <c r="A52" s="19" t="s">
        <v>60</v>
      </c>
      <c r="B52" s="22" t="s">
        <v>61</v>
      </c>
      <c r="C52" s="4">
        <v>500</v>
      </c>
      <c r="D52" s="106">
        <f>D53+D75+D91+D144+D197</f>
        <v>383.815</v>
      </c>
      <c r="E52" s="4"/>
      <c r="F52" s="21"/>
      <c r="G52" s="21"/>
      <c r="H52" s="5"/>
    </row>
    <row r="53" spans="1:9" ht="15.5" x14ac:dyDescent="0.35">
      <c r="A53" s="4">
        <v>1</v>
      </c>
      <c r="B53" s="22" t="s">
        <v>62</v>
      </c>
      <c r="C53" s="4">
        <v>100</v>
      </c>
      <c r="D53" s="4">
        <f>SUM(D54:D72)</f>
        <v>100</v>
      </c>
      <c r="E53" s="4"/>
      <c r="F53" s="21"/>
      <c r="G53" s="21"/>
      <c r="H53" s="5"/>
    </row>
    <row r="54" spans="1:9" ht="46.5" x14ac:dyDescent="0.35">
      <c r="A54" s="217" t="s">
        <v>5</v>
      </c>
      <c r="B54" s="151" t="s">
        <v>63</v>
      </c>
      <c r="C54" s="121">
        <v>20</v>
      </c>
      <c r="D54" s="118">
        <v>20</v>
      </c>
      <c r="E54" s="214"/>
      <c r="F54" s="28" t="s">
        <v>64</v>
      </c>
      <c r="G54" s="151" t="s">
        <v>469</v>
      </c>
      <c r="H54" s="132" t="s">
        <v>67</v>
      </c>
    </row>
    <row r="55" spans="1:9" ht="46.5" x14ac:dyDescent="0.35">
      <c r="A55" s="218"/>
      <c r="B55" s="151"/>
      <c r="C55" s="137"/>
      <c r="D55" s="131"/>
      <c r="E55" s="215"/>
      <c r="F55" s="24" t="s">
        <v>65</v>
      </c>
      <c r="G55" s="151"/>
      <c r="H55" s="132"/>
    </row>
    <row r="56" spans="1:9" ht="53.5" customHeight="1" x14ac:dyDescent="0.35">
      <c r="A56" s="218"/>
      <c r="B56" s="219"/>
      <c r="C56" s="137"/>
      <c r="D56" s="119"/>
      <c r="E56" s="216"/>
      <c r="F56" s="25" t="s">
        <v>66</v>
      </c>
      <c r="G56" s="151"/>
      <c r="H56" s="132"/>
    </row>
    <row r="57" spans="1:9" ht="53" customHeight="1" x14ac:dyDescent="0.35">
      <c r="A57" s="120" t="s">
        <v>6</v>
      </c>
      <c r="B57" s="220" t="s">
        <v>68</v>
      </c>
      <c r="C57" s="118">
        <v>20</v>
      </c>
      <c r="D57" s="118">
        <v>20</v>
      </c>
      <c r="E57" s="118"/>
      <c r="F57" s="32" t="s">
        <v>69</v>
      </c>
      <c r="G57" s="152" t="s">
        <v>492</v>
      </c>
      <c r="H57" s="132" t="s">
        <v>493</v>
      </c>
      <c r="I57" s="78" t="s">
        <v>481</v>
      </c>
    </row>
    <row r="58" spans="1:9" ht="15" customHeight="1" x14ac:dyDescent="0.35">
      <c r="A58" s="133"/>
      <c r="B58" s="209"/>
      <c r="C58" s="131"/>
      <c r="D58" s="131"/>
      <c r="E58" s="131"/>
      <c r="F58" s="30" t="s">
        <v>70</v>
      </c>
      <c r="G58" s="152"/>
      <c r="H58" s="132"/>
    </row>
    <row r="59" spans="1:9" ht="15" customHeight="1" x14ac:dyDescent="0.35">
      <c r="A59" s="133"/>
      <c r="B59" s="209"/>
      <c r="C59" s="131"/>
      <c r="D59" s="131"/>
      <c r="E59" s="131"/>
      <c r="F59" s="30" t="s">
        <v>71</v>
      </c>
      <c r="G59" s="152"/>
      <c r="H59" s="132"/>
    </row>
    <row r="60" spans="1:9" ht="33" customHeight="1" x14ac:dyDescent="0.35">
      <c r="A60" s="123"/>
      <c r="B60" s="221"/>
      <c r="C60" s="119"/>
      <c r="D60" s="119"/>
      <c r="E60" s="119"/>
      <c r="F60" s="31" t="s">
        <v>72</v>
      </c>
      <c r="G60" s="152"/>
      <c r="H60" s="132"/>
    </row>
    <row r="61" spans="1:9" ht="77" customHeight="1" x14ac:dyDescent="0.35">
      <c r="A61" s="133" t="s">
        <v>8</v>
      </c>
      <c r="B61" s="201" t="s">
        <v>73</v>
      </c>
      <c r="C61" s="131">
        <v>20</v>
      </c>
      <c r="D61" s="118">
        <v>20</v>
      </c>
      <c r="E61" s="118"/>
      <c r="F61" s="25" t="s">
        <v>74</v>
      </c>
      <c r="G61" s="164" t="s">
        <v>470</v>
      </c>
      <c r="H61" s="211" t="s">
        <v>457</v>
      </c>
    </row>
    <row r="62" spans="1:9" ht="54" customHeight="1" x14ac:dyDescent="0.35">
      <c r="A62" s="133"/>
      <c r="B62" s="201"/>
      <c r="C62" s="131"/>
      <c r="D62" s="131"/>
      <c r="E62" s="131"/>
      <c r="F62" s="25" t="s">
        <v>75</v>
      </c>
      <c r="G62" s="164"/>
      <c r="H62" s="211"/>
    </row>
    <row r="63" spans="1:9" ht="22.5" customHeight="1" x14ac:dyDescent="0.35">
      <c r="A63" s="133"/>
      <c r="B63" s="201"/>
      <c r="C63" s="131"/>
      <c r="D63" s="131"/>
      <c r="E63" s="131"/>
      <c r="F63" s="25" t="s">
        <v>71</v>
      </c>
      <c r="G63" s="164"/>
      <c r="H63" s="211"/>
    </row>
    <row r="64" spans="1:9" ht="37.5" customHeight="1" x14ac:dyDescent="0.35">
      <c r="A64" s="133"/>
      <c r="B64" s="201"/>
      <c r="C64" s="131"/>
      <c r="D64" s="119"/>
      <c r="E64" s="119"/>
      <c r="F64" s="25" t="s">
        <v>76</v>
      </c>
      <c r="G64" s="164"/>
      <c r="H64" s="211"/>
    </row>
    <row r="65" spans="1:8" ht="29" customHeight="1" x14ac:dyDescent="0.35">
      <c r="A65" s="120" t="s">
        <v>10</v>
      </c>
      <c r="B65" s="200" t="s">
        <v>77</v>
      </c>
      <c r="C65" s="118">
        <v>20</v>
      </c>
      <c r="D65" s="118">
        <v>20</v>
      </c>
      <c r="E65" s="118"/>
      <c r="F65" s="32" t="s">
        <v>78</v>
      </c>
      <c r="G65" s="70" t="s">
        <v>471</v>
      </c>
      <c r="H65" s="132" t="s">
        <v>83</v>
      </c>
    </row>
    <row r="66" spans="1:8" ht="25.5" customHeight="1" x14ac:dyDescent="0.35">
      <c r="A66" s="133"/>
      <c r="B66" s="201"/>
      <c r="C66" s="131"/>
      <c r="D66" s="131"/>
      <c r="E66" s="131"/>
      <c r="F66" s="30" t="s">
        <v>79</v>
      </c>
      <c r="G66" s="212" t="s">
        <v>472</v>
      </c>
      <c r="H66" s="132"/>
    </row>
    <row r="67" spans="1:8" ht="35" customHeight="1" x14ac:dyDescent="0.35">
      <c r="A67" s="133"/>
      <c r="B67" s="201"/>
      <c r="C67" s="131"/>
      <c r="D67" s="131"/>
      <c r="E67" s="131"/>
      <c r="F67" s="30" t="s">
        <v>80</v>
      </c>
      <c r="G67" s="146"/>
      <c r="H67" s="132"/>
    </row>
    <row r="68" spans="1:8" ht="37" customHeight="1" x14ac:dyDescent="0.35">
      <c r="A68" s="133"/>
      <c r="B68" s="201"/>
      <c r="C68" s="131"/>
      <c r="D68" s="131"/>
      <c r="E68" s="131"/>
      <c r="F68" s="30" t="s">
        <v>81</v>
      </c>
      <c r="G68" s="146"/>
      <c r="H68" s="132"/>
    </row>
    <row r="69" spans="1:8" ht="55" customHeight="1" x14ac:dyDescent="0.35">
      <c r="A69" s="123"/>
      <c r="B69" s="210"/>
      <c r="C69" s="119"/>
      <c r="D69" s="119"/>
      <c r="E69" s="119"/>
      <c r="F69" s="31" t="s">
        <v>82</v>
      </c>
      <c r="G69" s="154"/>
      <c r="H69" s="132"/>
    </row>
    <row r="70" spans="1:8" ht="36" customHeight="1" x14ac:dyDescent="0.35">
      <c r="A70" s="133" t="s">
        <v>12</v>
      </c>
      <c r="B70" s="201" t="s">
        <v>84</v>
      </c>
      <c r="C70" s="131">
        <v>10</v>
      </c>
      <c r="D70" s="118">
        <v>10</v>
      </c>
      <c r="E70" s="118"/>
      <c r="F70" s="25" t="s">
        <v>85</v>
      </c>
      <c r="G70" s="164" t="s">
        <v>483</v>
      </c>
      <c r="H70" s="132" t="s">
        <v>558</v>
      </c>
    </row>
    <row r="71" spans="1:8" ht="21.5" customHeight="1" x14ac:dyDescent="0.35">
      <c r="A71" s="133"/>
      <c r="B71" s="201"/>
      <c r="C71" s="131"/>
      <c r="D71" s="119"/>
      <c r="E71" s="119"/>
      <c r="F71" s="25" t="s">
        <v>86</v>
      </c>
      <c r="G71" s="164"/>
      <c r="H71" s="132"/>
    </row>
    <row r="72" spans="1:8" ht="20.25" customHeight="1" x14ac:dyDescent="0.35">
      <c r="A72" s="187" t="s">
        <v>13</v>
      </c>
      <c r="B72" s="200" t="s">
        <v>87</v>
      </c>
      <c r="C72" s="118">
        <v>10</v>
      </c>
      <c r="D72" s="118">
        <v>10</v>
      </c>
      <c r="E72" s="118"/>
      <c r="F72" s="32" t="s">
        <v>88</v>
      </c>
      <c r="G72" s="164" t="s">
        <v>482</v>
      </c>
      <c r="H72" s="132" t="s">
        <v>559</v>
      </c>
    </row>
    <row r="73" spans="1:8" ht="34" customHeight="1" x14ac:dyDescent="0.35">
      <c r="A73" s="188"/>
      <c r="B73" s="201"/>
      <c r="C73" s="131"/>
      <c r="D73" s="131"/>
      <c r="E73" s="131"/>
      <c r="F73" s="30" t="s">
        <v>89</v>
      </c>
      <c r="G73" s="164"/>
      <c r="H73" s="132"/>
    </row>
    <row r="74" spans="1:8" ht="36.5" customHeight="1" x14ac:dyDescent="0.35">
      <c r="A74" s="189"/>
      <c r="B74" s="210"/>
      <c r="C74" s="119"/>
      <c r="D74" s="119"/>
      <c r="E74" s="119"/>
      <c r="F74" s="31" t="s">
        <v>90</v>
      </c>
      <c r="G74" s="164"/>
      <c r="H74" s="132"/>
    </row>
    <row r="75" spans="1:8" ht="15.5" x14ac:dyDescent="0.35">
      <c r="A75" s="37">
        <v>2</v>
      </c>
      <c r="B75" s="38" t="s">
        <v>91</v>
      </c>
      <c r="C75" s="39">
        <v>100</v>
      </c>
      <c r="D75" s="39">
        <f>SUM(D76:D90)</f>
        <v>100</v>
      </c>
      <c r="E75" s="40"/>
      <c r="F75" s="25"/>
      <c r="G75" s="21"/>
      <c r="H75" s="5"/>
    </row>
    <row r="76" spans="1:8" ht="28.5" customHeight="1" x14ac:dyDescent="0.35">
      <c r="A76" s="120" t="s">
        <v>46</v>
      </c>
      <c r="B76" s="200" t="s">
        <v>92</v>
      </c>
      <c r="C76" s="118">
        <v>20</v>
      </c>
      <c r="D76" s="118">
        <v>20</v>
      </c>
      <c r="E76" s="118"/>
      <c r="F76" s="32" t="s">
        <v>85</v>
      </c>
      <c r="G76" s="164" t="s">
        <v>475</v>
      </c>
      <c r="H76" s="132" t="s">
        <v>67</v>
      </c>
    </row>
    <row r="77" spans="1:8" ht="107.5" customHeight="1" x14ac:dyDescent="0.35">
      <c r="A77" s="123"/>
      <c r="B77" s="210"/>
      <c r="C77" s="119"/>
      <c r="D77" s="119"/>
      <c r="E77" s="119"/>
      <c r="F77" s="31" t="s">
        <v>86</v>
      </c>
      <c r="G77" s="164"/>
      <c r="H77" s="132"/>
    </row>
    <row r="78" spans="1:8" ht="37.5" customHeight="1" x14ac:dyDescent="0.35">
      <c r="A78" s="133" t="s">
        <v>53</v>
      </c>
      <c r="B78" s="201" t="s">
        <v>93</v>
      </c>
      <c r="C78" s="131">
        <v>20</v>
      </c>
      <c r="D78" s="118">
        <v>20</v>
      </c>
      <c r="E78" s="118"/>
      <c r="F78" s="25" t="s">
        <v>85</v>
      </c>
      <c r="G78" s="164" t="s">
        <v>474</v>
      </c>
      <c r="H78" s="132" t="s">
        <v>67</v>
      </c>
    </row>
    <row r="79" spans="1:8" ht="92" customHeight="1" x14ac:dyDescent="0.35">
      <c r="A79" s="133"/>
      <c r="B79" s="201"/>
      <c r="C79" s="131"/>
      <c r="D79" s="119"/>
      <c r="E79" s="119"/>
      <c r="F79" s="25" t="s">
        <v>86</v>
      </c>
      <c r="G79" s="164"/>
      <c r="H79" s="132"/>
    </row>
    <row r="80" spans="1:8" ht="15.5" x14ac:dyDescent="0.35">
      <c r="A80" s="187" t="s">
        <v>94</v>
      </c>
      <c r="B80" s="200" t="s">
        <v>95</v>
      </c>
      <c r="C80" s="118">
        <v>20</v>
      </c>
      <c r="D80" s="118">
        <v>20</v>
      </c>
      <c r="E80" s="118"/>
      <c r="F80" s="32" t="s">
        <v>85</v>
      </c>
      <c r="G80" s="164" t="s">
        <v>473</v>
      </c>
      <c r="H80" s="132" t="s">
        <v>67</v>
      </c>
    </row>
    <row r="81" spans="1:10" ht="50.5" customHeight="1" x14ac:dyDescent="0.35">
      <c r="A81" s="189"/>
      <c r="B81" s="210"/>
      <c r="C81" s="119"/>
      <c r="D81" s="119"/>
      <c r="E81" s="119"/>
      <c r="F81" s="31" t="s">
        <v>86</v>
      </c>
      <c r="G81" s="164"/>
      <c r="H81" s="132"/>
    </row>
    <row r="82" spans="1:10" ht="92.25" customHeight="1" x14ac:dyDescent="0.35">
      <c r="A82" s="167" t="s">
        <v>96</v>
      </c>
      <c r="B82" s="209" t="s">
        <v>97</v>
      </c>
      <c r="C82" s="146">
        <v>10</v>
      </c>
      <c r="D82" s="153">
        <v>10</v>
      </c>
      <c r="E82" s="153"/>
      <c r="F82" s="94" t="s">
        <v>85</v>
      </c>
      <c r="G82" s="180" t="s">
        <v>548</v>
      </c>
      <c r="H82" s="161" t="s">
        <v>98</v>
      </c>
      <c r="I82" t="s">
        <v>479</v>
      </c>
    </row>
    <row r="83" spans="1:10" ht="19" customHeight="1" x14ac:dyDescent="0.35">
      <c r="A83" s="167"/>
      <c r="B83" s="209"/>
      <c r="C83" s="146"/>
      <c r="D83" s="154"/>
      <c r="E83" s="154"/>
      <c r="F83" s="94" t="s">
        <v>86</v>
      </c>
      <c r="G83" s="180"/>
      <c r="H83" s="161"/>
    </row>
    <row r="84" spans="1:10" ht="54" customHeight="1" x14ac:dyDescent="0.35">
      <c r="A84" s="120" t="s">
        <v>99</v>
      </c>
      <c r="B84" s="200" t="s">
        <v>100</v>
      </c>
      <c r="C84" s="118">
        <v>10</v>
      </c>
      <c r="D84" s="118">
        <v>10</v>
      </c>
      <c r="E84" s="118"/>
      <c r="F84" s="32" t="s">
        <v>85</v>
      </c>
      <c r="G84" s="203" t="s">
        <v>476</v>
      </c>
      <c r="H84" s="132" t="s">
        <v>101</v>
      </c>
    </row>
    <row r="85" spans="1:10" ht="85.5" customHeight="1" x14ac:dyDescent="0.35">
      <c r="A85" s="133"/>
      <c r="B85" s="201"/>
      <c r="C85" s="131"/>
      <c r="D85" s="131"/>
      <c r="E85" s="131"/>
      <c r="F85" s="30" t="s">
        <v>86</v>
      </c>
      <c r="G85" s="203"/>
      <c r="H85" s="132"/>
    </row>
    <row r="86" spans="1:10" ht="85" customHeight="1" x14ac:dyDescent="0.35">
      <c r="A86" s="120" t="s">
        <v>102</v>
      </c>
      <c r="B86" s="206" t="s">
        <v>103</v>
      </c>
      <c r="C86" s="118">
        <v>10</v>
      </c>
      <c r="D86" s="9">
        <v>10</v>
      </c>
      <c r="E86" s="54"/>
      <c r="F86" s="32" t="s">
        <v>85</v>
      </c>
      <c r="G86" s="206" t="s">
        <v>478</v>
      </c>
      <c r="H86" s="118" t="s">
        <v>83</v>
      </c>
    </row>
    <row r="87" spans="1:10" ht="16" hidden="1" customHeight="1" thickBot="1" x14ac:dyDescent="0.4">
      <c r="A87" s="204"/>
      <c r="B87" s="207"/>
      <c r="C87" s="205"/>
      <c r="D87" s="35"/>
      <c r="E87" s="33"/>
      <c r="F87" s="36" t="s">
        <v>86</v>
      </c>
      <c r="G87" s="207"/>
      <c r="H87" s="131"/>
    </row>
    <row r="88" spans="1:10" ht="15.5" x14ac:dyDescent="0.35">
      <c r="A88" s="34"/>
      <c r="B88" s="208"/>
      <c r="C88" s="27"/>
      <c r="D88" s="27"/>
      <c r="E88" s="26"/>
      <c r="F88" s="25" t="s">
        <v>86</v>
      </c>
      <c r="G88" s="208"/>
      <c r="H88" s="119"/>
    </row>
    <row r="89" spans="1:10" ht="100.5" customHeight="1" x14ac:dyDescent="0.35">
      <c r="A89" s="120" t="s">
        <v>104</v>
      </c>
      <c r="B89" s="200" t="s">
        <v>105</v>
      </c>
      <c r="C89" s="118">
        <v>10</v>
      </c>
      <c r="D89" s="118">
        <v>10</v>
      </c>
      <c r="E89" s="118"/>
      <c r="F89" s="32" t="s">
        <v>85</v>
      </c>
      <c r="G89" s="164" t="s">
        <v>477</v>
      </c>
      <c r="H89" s="132" t="s">
        <v>106</v>
      </c>
    </row>
    <row r="90" spans="1:10" ht="69.5" customHeight="1" x14ac:dyDescent="0.35">
      <c r="A90" s="133"/>
      <c r="B90" s="201"/>
      <c r="C90" s="131"/>
      <c r="D90" s="119"/>
      <c r="E90" s="119"/>
      <c r="F90" s="31" t="s">
        <v>86</v>
      </c>
      <c r="G90" s="164"/>
      <c r="H90" s="132"/>
    </row>
    <row r="91" spans="1:10" ht="15.5" x14ac:dyDescent="0.35">
      <c r="A91" s="43">
        <v>3</v>
      </c>
      <c r="B91" s="22" t="s">
        <v>107</v>
      </c>
      <c r="C91" s="4">
        <v>100</v>
      </c>
      <c r="D91" s="4">
        <f>SUM(D92:D143)</f>
        <v>76.78</v>
      </c>
      <c r="E91" s="4"/>
      <c r="F91" s="42"/>
      <c r="G91" s="21"/>
      <c r="H91" s="5"/>
    </row>
    <row r="92" spans="1:10" ht="35" customHeight="1" x14ac:dyDescent="0.35">
      <c r="A92" s="202" t="s">
        <v>108</v>
      </c>
      <c r="B92" s="190" t="s">
        <v>109</v>
      </c>
      <c r="C92" s="191">
        <v>10</v>
      </c>
      <c r="D92" s="128">
        <v>0</v>
      </c>
      <c r="E92" s="128"/>
      <c r="F92" s="74" t="s">
        <v>110</v>
      </c>
      <c r="G92" s="152" t="s">
        <v>485</v>
      </c>
      <c r="H92" s="192" t="s">
        <v>113</v>
      </c>
      <c r="I92" s="78"/>
      <c r="J92" s="78"/>
    </row>
    <row r="93" spans="1:10" ht="55.5" customHeight="1" x14ac:dyDescent="0.35">
      <c r="A93" s="202"/>
      <c r="B93" s="190"/>
      <c r="C93" s="191"/>
      <c r="D93" s="129"/>
      <c r="E93" s="129"/>
      <c r="F93" s="74" t="s">
        <v>111</v>
      </c>
      <c r="G93" s="152"/>
      <c r="H93" s="192"/>
      <c r="I93" s="78" t="s">
        <v>484</v>
      </c>
      <c r="J93" s="78"/>
    </row>
    <row r="94" spans="1:10" ht="15.5" x14ac:dyDescent="0.35">
      <c r="A94" s="202"/>
      <c r="B94" s="190"/>
      <c r="C94" s="191"/>
      <c r="D94" s="129"/>
      <c r="E94" s="129"/>
      <c r="F94" s="74" t="s">
        <v>71</v>
      </c>
      <c r="G94" s="152"/>
      <c r="H94" s="192"/>
      <c r="I94" s="78"/>
      <c r="J94" s="78"/>
    </row>
    <row r="95" spans="1:10" ht="24" customHeight="1" x14ac:dyDescent="0.35">
      <c r="A95" s="202"/>
      <c r="B95" s="190"/>
      <c r="C95" s="191"/>
      <c r="D95" s="130"/>
      <c r="E95" s="130"/>
      <c r="F95" s="74" t="s">
        <v>72</v>
      </c>
      <c r="G95" s="152"/>
      <c r="H95" s="192"/>
      <c r="I95" s="78"/>
      <c r="J95" s="78"/>
    </row>
    <row r="96" spans="1:10" ht="60.5" customHeight="1" x14ac:dyDescent="0.35">
      <c r="A96" s="193" t="s">
        <v>114</v>
      </c>
      <c r="B96" s="196" t="s">
        <v>115</v>
      </c>
      <c r="C96" s="198">
        <v>10</v>
      </c>
      <c r="D96" s="128">
        <v>0</v>
      </c>
      <c r="E96" s="128"/>
      <c r="F96" s="71" t="s">
        <v>116</v>
      </c>
      <c r="G96" s="152" t="s">
        <v>486</v>
      </c>
      <c r="H96" s="192" t="s">
        <v>113</v>
      </c>
      <c r="I96" s="78"/>
      <c r="J96" s="78"/>
    </row>
    <row r="97" spans="1:10" ht="35.5" customHeight="1" x14ac:dyDescent="0.35">
      <c r="A97" s="194"/>
      <c r="B97" s="190"/>
      <c r="C97" s="191"/>
      <c r="D97" s="129"/>
      <c r="E97" s="129"/>
      <c r="F97" s="72" t="s">
        <v>117</v>
      </c>
      <c r="G97" s="152"/>
      <c r="H97" s="192"/>
      <c r="I97" s="78" t="s">
        <v>484</v>
      </c>
      <c r="J97" s="78"/>
    </row>
    <row r="98" spans="1:10" ht="22" customHeight="1" x14ac:dyDescent="0.35">
      <c r="A98" s="194"/>
      <c r="B98" s="190"/>
      <c r="C98" s="191"/>
      <c r="D98" s="129"/>
      <c r="E98" s="129"/>
      <c r="F98" s="72" t="s">
        <v>71</v>
      </c>
      <c r="G98" s="152"/>
      <c r="H98" s="192"/>
      <c r="I98" s="78"/>
      <c r="J98" s="78"/>
    </row>
    <row r="99" spans="1:10" ht="20.25" customHeight="1" x14ac:dyDescent="0.35">
      <c r="A99" s="195"/>
      <c r="B99" s="197"/>
      <c r="C99" s="199"/>
      <c r="D99" s="130"/>
      <c r="E99" s="130"/>
      <c r="F99" s="73" t="s">
        <v>72</v>
      </c>
      <c r="G99" s="152"/>
      <c r="H99" s="192"/>
      <c r="I99" s="78"/>
      <c r="J99" s="78"/>
    </row>
    <row r="100" spans="1:10" ht="45.5" customHeight="1" x14ac:dyDescent="0.35">
      <c r="A100" s="133" t="s">
        <v>118</v>
      </c>
      <c r="B100" s="135" t="s">
        <v>119</v>
      </c>
      <c r="C100" s="137">
        <v>10</v>
      </c>
      <c r="D100" s="132">
        <f>87.8%*C100</f>
        <v>8.7799999999999994</v>
      </c>
      <c r="E100" s="132"/>
      <c r="F100" s="25" t="s">
        <v>120</v>
      </c>
      <c r="G100" s="164" t="s">
        <v>487</v>
      </c>
      <c r="H100" s="132" t="s">
        <v>494</v>
      </c>
    </row>
    <row r="101" spans="1:10" ht="32.5" customHeight="1" x14ac:dyDescent="0.35">
      <c r="A101" s="133"/>
      <c r="B101" s="135"/>
      <c r="C101" s="137"/>
      <c r="D101" s="132"/>
      <c r="E101" s="132"/>
      <c r="F101" s="25" t="s">
        <v>117</v>
      </c>
      <c r="G101" s="164"/>
      <c r="H101" s="132"/>
    </row>
    <row r="102" spans="1:10" ht="15.5" x14ac:dyDescent="0.35">
      <c r="A102" s="133"/>
      <c r="B102" s="135"/>
      <c r="C102" s="137"/>
      <c r="D102" s="132"/>
      <c r="E102" s="132"/>
      <c r="F102" s="25" t="s">
        <v>71</v>
      </c>
      <c r="G102" s="164"/>
      <c r="H102" s="132"/>
    </row>
    <row r="103" spans="1:10" ht="17.25" customHeight="1" x14ac:dyDescent="0.35">
      <c r="A103" s="133"/>
      <c r="B103" s="135"/>
      <c r="C103" s="137"/>
      <c r="D103" s="132"/>
      <c r="E103" s="132"/>
      <c r="F103" s="25" t="s">
        <v>72</v>
      </c>
      <c r="G103" s="164"/>
      <c r="H103" s="132"/>
    </row>
    <row r="104" spans="1:10" ht="86" customHeight="1" x14ac:dyDescent="0.35">
      <c r="A104" s="118" t="s">
        <v>121</v>
      </c>
      <c r="B104" s="134" t="s">
        <v>122</v>
      </c>
      <c r="C104" s="121">
        <v>10</v>
      </c>
      <c r="D104" s="132">
        <v>10</v>
      </c>
      <c r="E104" s="132"/>
      <c r="F104" s="32" t="s">
        <v>123</v>
      </c>
      <c r="G104" s="164" t="s">
        <v>489</v>
      </c>
      <c r="H104" s="132" t="s">
        <v>67</v>
      </c>
    </row>
    <row r="105" spans="1:10" ht="34" customHeight="1" x14ac:dyDescent="0.35">
      <c r="A105" s="131"/>
      <c r="B105" s="135"/>
      <c r="C105" s="137"/>
      <c r="D105" s="132"/>
      <c r="E105" s="132"/>
      <c r="F105" s="30" t="s">
        <v>124</v>
      </c>
      <c r="G105" s="164"/>
      <c r="H105" s="132"/>
    </row>
    <row r="106" spans="1:10" ht="15.5" x14ac:dyDescent="0.35">
      <c r="A106" s="131"/>
      <c r="B106" s="135"/>
      <c r="C106" s="137"/>
      <c r="D106" s="132"/>
      <c r="E106" s="132"/>
      <c r="F106" s="30" t="s">
        <v>71</v>
      </c>
      <c r="G106" s="164"/>
      <c r="H106" s="132"/>
    </row>
    <row r="107" spans="1:10" ht="15.5" x14ac:dyDescent="0.35">
      <c r="A107" s="131"/>
      <c r="B107" s="135"/>
      <c r="C107" s="137"/>
      <c r="D107" s="132"/>
      <c r="E107" s="132"/>
      <c r="F107" s="30" t="s">
        <v>125</v>
      </c>
      <c r="G107" s="164"/>
      <c r="H107" s="132"/>
    </row>
    <row r="108" spans="1:10" ht="20.25" customHeight="1" x14ac:dyDescent="0.35">
      <c r="A108" s="131"/>
      <c r="B108" s="135"/>
      <c r="C108" s="137"/>
      <c r="D108" s="132"/>
      <c r="E108" s="132"/>
      <c r="F108" s="30" t="s">
        <v>126</v>
      </c>
      <c r="G108" s="164"/>
      <c r="H108" s="132"/>
    </row>
    <row r="109" spans="1:10" ht="37.5" customHeight="1" x14ac:dyDescent="0.35">
      <c r="A109" s="119"/>
      <c r="B109" s="136"/>
      <c r="C109" s="124"/>
      <c r="D109" s="132"/>
      <c r="E109" s="132"/>
      <c r="F109" s="31" t="s">
        <v>127</v>
      </c>
      <c r="G109" s="164"/>
      <c r="H109" s="132"/>
    </row>
    <row r="110" spans="1:10" ht="48.5" customHeight="1" x14ac:dyDescent="0.35">
      <c r="A110" s="133" t="s">
        <v>128</v>
      </c>
      <c r="B110" s="135" t="s">
        <v>129</v>
      </c>
      <c r="C110" s="137">
        <v>10</v>
      </c>
      <c r="D110" s="118">
        <v>10</v>
      </c>
      <c r="E110" s="118"/>
      <c r="F110" s="25" t="s">
        <v>130</v>
      </c>
      <c r="G110" s="164" t="s">
        <v>488</v>
      </c>
      <c r="H110" s="132" t="s">
        <v>67</v>
      </c>
    </row>
    <row r="111" spans="1:10" ht="34.5" customHeight="1" x14ac:dyDescent="0.35">
      <c r="A111" s="133"/>
      <c r="B111" s="135"/>
      <c r="C111" s="137"/>
      <c r="D111" s="131"/>
      <c r="E111" s="131"/>
      <c r="F111" s="25" t="s">
        <v>124</v>
      </c>
      <c r="G111" s="164"/>
      <c r="H111" s="132"/>
    </row>
    <row r="112" spans="1:10" ht="19" customHeight="1" x14ac:dyDescent="0.35">
      <c r="A112" s="133"/>
      <c r="B112" s="135"/>
      <c r="C112" s="137"/>
      <c r="D112" s="131"/>
      <c r="E112" s="131"/>
      <c r="F112" s="25" t="s">
        <v>71</v>
      </c>
      <c r="G112" s="164"/>
      <c r="H112" s="132"/>
    </row>
    <row r="113" spans="1:13" ht="32" customHeight="1" x14ac:dyDescent="0.35">
      <c r="A113" s="133"/>
      <c r="B113" s="135"/>
      <c r="C113" s="137"/>
      <c r="D113" s="119"/>
      <c r="E113" s="119"/>
      <c r="F113" s="25" t="s">
        <v>72</v>
      </c>
      <c r="G113" s="164"/>
      <c r="H113" s="132"/>
    </row>
    <row r="114" spans="1:13" ht="34" customHeight="1" x14ac:dyDescent="0.35">
      <c r="A114" s="120" t="s">
        <v>131</v>
      </c>
      <c r="B114" s="134" t="s">
        <v>132</v>
      </c>
      <c r="C114" s="121">
        <v>10</v>
      </c>
      <c r="D114" s="118">
        <v>10</v>
      </c>
      <c r="E114" s="118"/>
      <c r="F114" s="32" t="s">
        <v>133</v>
      </c>
      <c r="G114" s="180" t="s">
        <v>503</v>
      </c>
      <c r="H114" s="132" t="s">
        <v>490</v>
      </c>
    </row>
    <row r="115" spans="1:13" ht="66" customHeight="1" x14ac:dyDescent="0.35">
      <c r="A115" s="133"/>
      <c r="B115" s="135"/>
      <c r="C115" s="137"/>
      <c r="D115" s="131"/>
      <c r="E115" s="131"/>
      <c r="F115" s="30" t="s">
        <v>134</v>
      </c>
      <c r="G115" s="180"/>
      <c r="H115" s="132"/>
      <c r="I115" s="78"/>
    </row>
    <row r="116" spans="1:13" ht="15.5" x14ac:dyDescent="0.35">
      <c r="A116" s="133"/>
      <c r="B116" s="135"/>
      <c r="C116" s="137"/>
      <c r="D116" s="131"/>
      <c r="E116" s="131"/>
      <c r="F116" s="30" t="s">
        <v>71</v>
      </c>
      <c r="G116" s="180"/>
      <c r="H116" s="132"/>
    </row>
    <row r="117" spans="1:13" ht="28.5" customHeight="1" x14ac:dyDescent="0.35">
      <c r="A117" s="123"/>
      <c r="B117" s="136"/>
      <c r="C117" s="124"/>
      <c r="D117" s="119"/>
      <c r="E117" s="119"/>
      <c r="F117" s="31" t="s">
        <v>72</v>
      </c>
      <c r="G117" s="180"/>
      <c r="H117" s="132"/>
    </row>
    <row r="118" spans="1:13" ht="35.5" customHeight="1" x14ac:dyDescent="0.35">
      <c r="A118" s="133" t="s">
        <v>135</v>
      </c>
      <c r="B118" s="135" t="s">
        <v>136</v>
      </c>
      <c r="C118" s="137">
        <v>10</v>
      </c>
      <c r="D118" s="118">
        <v>10</v>
      </c>
      <c r="E118" s="118"/>
      <c r="F118" s="25" t="s">
        <v>137</v>
      </c>
      <c r="G118" s="180" t="s">
        <v>491</v>
      </c>
      <c r="H118" s="132" t="s">
        <v>83</v>
      </c>
    </row>
    <row r="119" spans="1:13" ht="108" customHeight="1" x14ac:dyDescent="0.35">
      <c r="A119" s="133"/>
      <c r="B119" s="135"/>
      <c r="C119" s="137"/>
      <c r="D119" s="131"/>
      <c r="E119" s="131"/>
      <c r="F119" s="25" t="s">
        <v>138</v>
      </c>
      <c r="G119" s="180"/>
      <c r="H119" s="132"/>
      <c r="M119">
        <f>2100/336</f>
        <v>6.25</v>
      </c>
    </row>
    <row r="120" spans="1:13" ht="15.5" x14ac:dyDescent="0.35">
      <c r="A120" s="133"/>
      <c r="B120" s="135"/>
      <c r="C120" s="137"/>
      <c r="D120" s="131"/>
      <c r="E120" s="131"/>
      <c r="F120" s="25" t="s">
        <v>71</v>
      </c>
      <c r="G120" s="180"/>
      <c r="H120" s="132"/>
    </row>
    <row r="121" spans="1:13" ht="19.5" customHeight="1" x14ac:dyDescent="0.35">
      <c r="A121" s="133"/>
      <c r="B121" s="135"/>
      <c r="C121" s="137"/>
      <c r="D121" s="119"/>
      <c r="E121" s="119"/>
      <c r="F121" s="25" t="s">
        <v>72</v>
      </c>
      <c r="G121" s="180"/>
      <c r="H121" s="132"/>
    </row>
    <row r="122" spans="1:13" ht="92" customHeight="1" x14ac:dyDescent="0.35">
      <c r="A122" s="166" t="s">
        <v>139</v>
      </c>
      <c r="B122" s="169" t="s">
        <v>140</v>
      </c>
      <c r="C122" s="172">
        <v>10</v>
      </c>
      <c r="D122" s="153">
        <v>10</v>
      </c>
      <c r="E122" s="153"/>
      <c r="F122" s="82" t="s">
        <v>141</v>
      </c>
      <c r="G122" s="180" t="s">
        <v>502</v>
      </c>
      <c r="H122" s="161" t="s">
        <v>83</v>
      </c>
    </row>
    <row r="123" spans="1:13" ht="70" customHeight="1" x14ac:dyDescent="0.35">
      <c r="A123" s="167"/>
      <c r="B123" s="170"/>
      <c r="C123" s="173"/>
      <c r="D123" s="146"/>
      <c r="E123" s="146"/>
      <c r="F123" s="83" t="s">
        <v>134</v>
      </c>
      <c r="G123" s="180"/>
      <c r="H123" s="161"/>
      <c r="I123" s="78"/>
    </row>
    <row r="124" spans="1:13" ht="15.5" x14ac:dyDescent="0.35">
      <c r="A124" s="167"/>
      <c r="B124" s="170"/>
      <c r="C124" s="173"/>
      <c r="D124" s="146"/>
      <c r="E124" s="146"/>
      <c r="F124" s="83" t="s">
        <v>71</v>
      </c>
      <c r="G124" s="180"/>
      <c r="H124" s="161"/>
    </row>
    <row r="125" spans="1:13" ht="15.5" x14ac:dyDescent="0.35">
      <c r="A125" s="167"/>
      <c r="B125" s="170"/>
      <c r="C125" s="173"/>
      <c r="D125" s="146"/>
      <c r="E125" s="146"/>
      <c r="F125" s="83" t="s">
        <v>125</v>
      </c>
      <c r="G125" s="180"/>
      <c r="H125" s="161"/>
    </row>
    <row r="126" spans="1:13" ht="23.25" customHeight="1" x14ac:dyDescent="0.35">
      <c r="A126" s="167"/>
      <c r="B126" s="170"/>
      <c r="C126" s="173"/>
      <c r="D126" s="146"/>
      <c r="E126" s="146"/>
      <c r="F126" s="83" t="s">
        <v>142</v>
      </c>
      <c r="G126" s="180"/>
      <c r="H126" s="161"/>
    </row>
    <row r="127" spans="1:13" ht="30" customHeight="1" x14ac:dyDescent="0.35">
      <c r="A127" s="167"/>
      <c r="B127" s="170"/>
      <c r="C127" s="173"/>
      <c r="D127" s="146"/>
      <c r="E127" s="146"/>
      <c r="F127" s="83" t="s">
        <v>143</v>
      </c>
      <c r="G127" s="180"/>
      <c r="H127" s="161"/>
    </row>
    <row r="128" spans="1:13" ht="15.5" x14ac:dyDescent="0.35">
      <c r="A128" s="168"/>
      <c r="B128" s="171"/>
      <c r="C128" s="174"/>
      <c r="D128" s="154"/>
      <c r="E128" s="154"/>
      <c r="F128" s="84" t="s">
        <v>144</v>
      </c>
      <c r="G128" s="180"/>
      <c r="H128" s="161"/>
    </row>
    <row r="129" spans="1:8" ht="50.5" customHeight="1" x14ac:dyDescent="0.35">
      <c r="A129" s="120" t="s">
        <v>145</v>
      </c>
      <c r="B129" s="134" t="s">
        <v>146</v>
      </c>
      <c r="C129" s="121">
        <v>20</v>
      </c>
      <c r="D129" s="118">
        <v>18</v>
      </c>
      <c r="E129" s="118"/>
      <c r="F129" s="28" t="s">
        <v>147</v>
      </c>
      <c r="G129" s="164" t="s">
        <v>499</v>
      </c>
      <c r="H129" s="118" t="s">
        <v>160</v>
      </c>
    </row>
    <row r="130" spans="1:8" ht="48.5" customHeight="1" x14ac:dyDescent="0.35">
      <c r="A130" s="133"/>
      <c r="B130" s="135"/>
      <c r="C130" s="137"/>
      <c r="D130" s="131"/>
      <c r="E130" s="131"/>
      <c r="F130" s="25" t="s">
        <v>148</v>
      </c>
      <c r="G130" s="164"/>
      <c r="H130" s="131"/>
    </row>
    <row r="131" spans="1:8" ht="18" customHeight="1" x14ac:dyDescent="0.35">
      <c r="A131" s="133"/>
      <c r="B131" s="135"/>
      <c r="C131" s="137"/>
      <c r="D131" s="131"/>
      <c r="E131" s="131"/>
      <c r="F131" s="25" t="s">
        <v>71</v>
      </c>
      <c r="G131" s="164"/>
      <c r="H131" s="131" t="s">
        <v>161</v>
      </c>
    </row>
    <row r="132" spans="1:8" ht="20.25" customHeight="1" x14ac:dyDescent="0.35">
      <c r="A132" s="133"/>
      <c r="B132" s="135"/>
      <c r="C132" s="137"/>
      <c r="D132" s="131"/>
      <c r="E132" s="131"/>
      <c r="F132" s="25" t="s">
        <v>72</v>
      </c>
      <c r="G132" s="164"/>
      <c r="H132" s="131"/>
    </row>
    <row r="133" spans="1:8" ht="49.5" customHeight="1" x14ac:dyDescent="0.35">
      <c r="A133" s="133"/>
      <c r="B133" s="135"/>
      <c r="C133" s="137"/>
      <c r="D133" s="131"/>
      <c r="E133" s="131"/>
      <c r="F133" s="25" t="s">
        <v>149</v>
      </c>
      <c r="G133" s="164"/>
      <c r="H133" s="131"/>
    </row>
    <row r="134" spans="1:8" ht="50.5" customHeight="1" x14ac:dyDescent="0.35">
      <c r="A134" s="133"/>
      <c r="B134" s="135"/>
      <c r="C134" s="137"/>
      <c r="D134" s="131"/>
      <c r="E134" s="131"/>
      <c r="F134" s="29" t="s">
        <v>150</v>
      </c>
      <c r="G134" s="164"/>
      <c r="H134" s="131"/>
    </row>
    <row r="135" spans="1:8" ht="52" customHeight="1" x14ac:dyDescent="0.35">
      <c r="A135" s="133"/>
      <c r="B135" s="135"/>
      <c r="C135" s="137"/>
      <c r="D135" s="131"/>
      <c r="E135" s="131"/>
      <c r="F135" s="29" t="s">
        <v>151</v>
      </c>
      <c r="G135" s="164"/>
      <c r="H135" s="131"/>
    </row>
    <row r="136" spans="1:8" ht="27.5" customHeight="1" x14ac:dyDescent="0.35">
      <c r="A136" s="133"/>
      <c r="B136" s="135"/>
      <c r="C136" s="137"/>
      <c r="D136" s="131"/>
      <c r="E136" s="131"/>
      <c r="F136" s="29" t="s">
        <v>152</v>
      </c>
      <c r="G136" s="164"/>
      <c r="H136" s="131"/>
    </row>
    <row r="137" spans="1:8" ht="65" customHeight="1" x14ac:dyDescent="0.35">
      <c r="A137" s="133"/>
      <c r="B137" s="135"/>
      <c r="C137" s="137"/>
      <c r="D137" s="131"/>
      <c r="E137" s="131"/>
      <c r="F137" s="29" t="s">
        <v>153</v>
      </c>
      <c r="G137" s="164"/>
      <c r="H137" s="131"/>
    </row>
    <row r="138" spans="1:8" ht="24.5" customHeight="1" x14ac:dyDescent="0.35">
      <c r="A138" s="133"/>
      <c r="B138" s="135"/>
      <c r="C138" s="137"/>
      <c r="D138" s="131"/>
      <c r="E138" s="131"/>
      <c r="F138" s="29" t="s">
        <v>154</v>
      </c>
      <c r="G138" s="164"/>
      <c r="H138" s="131"/>
    </row>
    <row r="139" spans="1:8" ht="28" customHeight="1" x14ac:dyDescent="0.35">
      <c r="A139" s="133"/>
      <c r="B139" s="135"/>
      <c r="C139" s="137"/>
      <c r="D139" s="131"/>
      <c r="E139" s="131"/>
      <c r="F139" s="29" t="s">
        <v>155</v>
      </c>
      <c r="G139" s="164"/>
      <c r="H139" s="131"/>
    </row>
    <row r="140" spans="1:8" ht="33.5" customHeight="1" x14ac:dyDescent="0.35">
      <c r="A140" s="133"/>
      <c r="B140" s="135"/>
      <c r="C140" s="137"/>
      <c r="D140" s="131"/>
      <c r="E140" s="131"/>
      <c r="F140" s="29" t="s">
        <v>156</v>
      </c>
      <c r="G140" s="164"/>
      <c r="H140" s="131"/>
    </row>
    <row r="141" spans="1:8" ht="32" customHeight="1" x14ac:dyDescent="0.35">
      <c r="A141" s="133"/>
      <c r="B141" s="135"/>
      <c r="C141" s="137"/>
      <c r="D141" s="131"/>
      <c r="E141" s="131"/>
      <c r="F141" s="29" t="s">
        <v>157</v>
      </c>
      <c r="G141" s="164"/>
      <c r="H141" s="131"/>
    </row>
    <row r="142" spans="1:8" ht="54.5" customHeight="1" x14ac:dyDescent="0.35">
      <c r="A142" s="133"/>
      <c r="B142" s="135"/>
      <c r="C142" s="137"/>
      <c r="D142" s="131"/>
      <c r="E142" s="131"/>
      <c r="F142" s="29" t="s">
        <v>158</v>
      </c>
      <c r="G142" s="164"/>
      <c r="H142" s="131"/>
    </row>
    <row r="143" spans="1:8" ht="42" customHeight="1" x14ac:dyDescent="0.35">
      <c r="A143" s="123"/>
      <c r="B143" s="136"/>
      <c r="C143" s="124"/>
      <c r="D143" s="119"/>
      <c r="E143" s="119"/>
      <c r="F143" s="46" t="s">
        <v>159</v>
      </c>
      <c r="G143" s="164"/>
      <c r="H143" s="45"/>
    </row>
    <row r="144" spans="1:8" ht="15.5" x14ac:dyDescent="0.35">
      <c r="A144" s="43">
        <v>4</v>
      </c>
      <c r="B144" s="22" t="s">
        <v>162</v>
      </c>
      <c r="C144" s="4">
        <v>100</v>
      </c>
      <c r="D144" s="105">
        <f>SUM(D145:D196)</f>
        <v>41.854999999999997</v>
      </c>
      <c r="E144" s="4"/>
      <c r="F144" s="42"/>
      <c r="G144" s="21"/>
      <c r="H144" s="5"/>
    </row>
    <row r="145" spans="1:12" ht="54" customHeight="1" x14ac:dyDescent="0.35">
      <c r="A145" s="133" t="s">
        <v>163</v>
      </c>
      <c r="B145" s="135" t="s">
        <v>164</v>
      </c>
      <c r="C145" s="137">
        <v>10</v>
      </c>
      <c r="D145" s="131">
        <v>10</v>
      </c>
      <c r="E145" s="131"/>
      <c r="F145" s="25" t="s">
        <v>165</v>
      </c>
      <c r="G145" s="164" t="s">
        <v>480</v>
      </c>
      <c r="H145" s="132" t="s">
        <v>67</v>
      </c>
    </row>
    <row r="146" spans="1:12" ht="42.5" customHeight="1" x14ac:dyDescent="0.35">
      <c r="A146" s="133"/>
      <c r="B146" s="135"/>
      <c r="C146" s="137"/>
      <c r="D146" s="131"/>
      <c r="E146" s="131"/>
      <c r="F146" s="25" t="s">
        <v>166</v>
      </c>
      <c r="G146" s="164"/>
      <c r="H146" s="132"/>
    </row>
    <row r="147" spans="1:12" ht="15.5" x14ac:dyDescent="0.35">
      <c r="A147" s="133"/>
      <c r="B147" s="135"/>
      <c r="C147" s="137"/>
      <c r="D147" s="131"/>
      <c r="E147" s="131"/>
      <c r="F147" s="25" t="s">
        <v>71</v>
      </c>
      <c r="G147" s="164"/>
      <c r="H147" s="132"/>
    </row>
    <row r="148" spans="1:12" ht="22" customHeight="1" x14ac:dyDescent="0.35">
      <c r="A148" s="133"/>
      <c r="B148" s="135"/>
      <c r="C148" s="137"/>
      <c r="D148" s="131"/>
      <c r="E148" s="131"/>
      <c r="F148" s="25" t="s">
        <v>167</v>
      </c>
      <c r="G148" s="164"/>
      <c r="H148" s="132"/>
    </row>
    <row r="149" spans="1:12" ht="41" customHeight="1" x14ac:dyDescent="0.35">
      <c r="A149" s="120" t="s">
        <v>168</v>
      </c>
      <c r="B149" s="134" t="s">
        <v>169</v>
      </c>
      <c r="C149" s="121">
        <v>10</v>
      </c>
      <c r="D149" s="118">
        <v>10</v>
      </c>
      <c r="E149" s="118"/>
      <c r="F149" s="32" t="s">
        <v>170</v>
      </c>
      <c r="G149" s="164" t="s">
        <v>495</v>
      </c>
      <c r="H149" s="132" t="s">
        <v>67</v>
      </c>
    </row>
    <row r="150" spans="1:12" ht="57.5" customHeight="1" x14ac:dyDescent="0.35">
      <c r="A150" s="133"/>
      <c r="B150" s="135"/>
      <c r="C150" s="137"/>
      <c r="D150" s="131"/>
      <c r="E150" s="131"/>
      <c r="F150" s="30" t="s">
        <v>171</v>
      </c>
      <c r="G150" s="164"/>
      <c r="H150" s="132"/>
    </row>
    <row r="151" spans="1:12" ht="15.5" x14ac:dyDescent="0.35">
      <c r="A151" s="133"/>
      <c r="B151" s="135"/>
      <c r="C151" s="137"/>
      <c r="D151" s="131"/>
      <c r="E151" s="131"/>
      <c r="F151" s="30" t="s">
        <v>71</v>
      </c>
      <c r="G151" s="164"/>
      <c r="H151" s="132"/>
    </row>
    <row r="152" spans="1:12" ht="25" customHeight="1" x14ac:dyDescent="0.35">
      <c r="A152" s="123"/>
      <c r="B152" s="136"/>
      <c r="C152" s="124"/>
      <c r="D152" s="119"/>
      <c r="E152" s="119"/>
      <c r="F152" s="31" t="s">
        <v>167</v>
      </c>
      <c r="G152" s="164"/>
      <c r="H152" s="132"/>
    </row>
    <row r="153" spans="1:12" ht="52" customHeight="1" x14ac:dyDescent="0.35">
      <c r="A153" s="167" t="s">
        <v>172</v>
      </c>
      <c r="B153" s="170" t="s">
        <v>173</v>
      </c>
      <c r="C153" s="173">
        <v>10</v>
      </c>
      <c r="D153" s="145">
        <f>33.58%/40%*10</f>
        <v>8.3949999999999996</v>
      </c>
      <c r="E153" s="146"/>
      <c r="F153" s="85" t="s">
        <v>174</v>
      </c>
      <c r="G153" s="99" t="s">
        <v>547</v>
      </c>
      <c r="H153" s="161" t="s">
        <v>67</v>
      </c>
    </row>
    <row r="154" spans="1:12" ht="53.5" customHeight="1" x14ac:dyDescent="0.35">
      <c r="A154" s="167"/>
      <c r="B154" s="170"/>
      <c r="C154" s="173"/>
      <c r="D154" s="145"/>
      <c r="E154" s="146"/>
      <c r="F154" s="86" t="s">
        <v>171</v>
      </c>
      <c r="G154" s="146" t="s">
        <v>505</v>
      </c>
      <c r="H154" s="161"/>
    </row>
    <row r="155" spans="1:12" ht="15.5" x14ac:dyDescent="0.35">
      <c r="A155" s="167"/>
      <c r="B155" s="170"/>
      <c r="C155" s="173"/>
      <c r="D155" s="145"/>
      <c r="E155" s="146"/>
      <c r="F155" s="86" t="s">
        <v>71</v>
      </c>
      <c r="G155" s="146"/>
      <c r="H155" s="161"/>
    </row>
    <row r="156" spans="1:12" ht="15.5" x14ac:dyDescent="0.35">
      <c r="A156" s="167"/>
      <c r="B156" s="170"/>
      <c r="C156" s="173"/>
      <c r="D156" s="145"/>
      <c r="E156" s="146"/>
      <c r="F156" s="86" t="s">
        <v>125</v>
      </c>
      <c r="G156" s="146"/>
      <c r="H156" s="161"/>
    </row>
    <row r="157" spans="1:12" ht="19.5" customHeight="1" x14ac:dyDescent="0.35">
      <c r="A157" s="167"/>
      <c r="B157" s="170"/>
      <c r="C157" s="173"/>
      <c r="D157" s="145"/>
      <c r="E157" s="146"/>
      <c r="F157" s="86" t="s">
        <v>175</v>
      </c>
      <c r="G157" s="146"/>
      <c r="H157" s="161"/>
    </row>
    <row r="158" spans="1:12" ht="36.5" customHeight="1" x14ac:dyDescent="0.35">
      <c r="A158" s="167"/>
      <c r="B158" s="170"/>
      <c r="C158" s="173"/>
      <c r="D158" s="145"/>
      <c r="E158" s="146"/>
      <c r="F158" s="87" t="s">
        <v>176</v>
      </c>
      <c r="G158" s="154"/>
      <c r="H158" s="161"/>
    </row>
    <row r="159" spans="1:12" ht="34.5" customHeight="1" x14ac:dyDescent="0.35">
      <c r="A159" s="187" t="s">
        <v>177</v>
      </c>
      <c r="B159" s="134" t="s">
        <v>178</v>
      </c>
      <c r="C159" s="121">
        <v>10</v>
      </c>
      <c r="D159" s="118">
        <f>3.8%*10</f>
        <v>0.38</v>
      </c>
      <c r="E159" s="118"/>
      <c r="F159" s="32" t="s">
        <v>179</v>
      </c>
      <c r="G159" s="32"/>
      <c r="H159" s="132" t="s">
        <v>191</v>
      </c>
    </row>
    <row r="160" spans="1:12" ht="34.5" customHeight="1" x14ac:dyDescent="0.35">
      <c r="A160" s="188"/>
      <c r="B160" s="135"/>
      <c r="C160" s="137"/>
      <c r="D160" s="131"/>
      <c r="E160" s="131"/>
      <c r="F160" s="30" t="s">
        <v>180</v>
      </c>
      <c r="G160" s="79" t="s">
        <v>550</v>
      </c>
      <c r="H160" s="132"/>
      <c r="K160" s="138" t="s">
        <v>498</v>
      </c>
      <c r="L160" s="138"/>
    </row>
    <row r="161" spans="1:10" ht="32" customHeight="1" x14ac:dyDescent="0.35">
      <c r="A161" s="188"/>
      <c r="B161" s="135"/>
      <c r="C161" s="137"/>
      <c r="D161" s="131"/>
      <c r="E161" s="131"/>
      <c r="F161" s="30" t="s">
        <v>181</v>
      </c>
      <c r="G161" s="131" t="s">
        <v>497</v>
      </c>
      <c r="H161" s="132"/>
    </row>
    <row r="162" spans="1:10" ht="30.5" customHeight="1" x14ac:dyDescent="0.35">
      <c r="A162" s="188"/>
      <c r="B162" s="135"/>
      <c r="C162" s="137"/>
      <c r="D162" s="131"/>
      <c r="E162" s="131"/>
      <c r="F162" s="30" t="s">
        <v>182</v>
      </c>
      <c r="G162" s="131"/>
      <c r="H162" s="132"/>
    </row>
    <row r="163" spans="1:10" ht="21" customHeight="1" x14ac:dyDescent="0.35">
      <c r="A163" s="188"/>
      <c r="B163" s="135"/>
      <c r="C163" s="137"/>
      <c r="D163" s="131"/>
      <c r="E163" s="131"/>
      <c r="F163" s="30" t="s">
        <v>183</v>
      </c>
      <c r="G163" s="131"/>
      <c r="H163" s="132"/>
    </row>
    <row r="164" spans="1:10" ht="15.5" x14ac:dyDescent="0.35">
      <c r="A164" s="188"/>
      <c r="B164" s="135"/>
      <c r="C164" s="137"/>
      <c r="D164" s="131"/>
      <c r="E164" s="131"/>
      <c r="F164" s="30" t="s">
        <v>184</v>
      </c>
      <c r="G164" s="131"/>
      <c r="H164" s="132"/>
    </row>
    <row r="165" spans="1:10" ht="15.5" x14ac:dyDescent="0.35">
      <c r="A165" s="188"/>
      <c r="B165" s="135"/>
      <c r="C165" s="137"/>
      <c r="D165" s="131"/>
      <c r="E165" s="131"/>
      <c r="F165" s="30" t="s">
        <v>185</v>
      </c>
      <c r="G165" s="131"/>
      <c r="H165" s="132"/>
    </row>
    <row r="166" spans="1:10" ht="92.5" customHeight="1" x14ac:dyDescent="0.35">
      <c r="A166" s="188"/>
      <c r="B166" s="135"/>
      <c r="C166" s="137"/>
      <c r="D166" s="131"/>
      <c r="E166" s="131"/>
      <c r="F166" s="30" t="s">
        <v>186</v>
      </c>
      <c r="G166" s="131"/>
      <c r="H166" s="132"/>
      <c r="J166" t="s">
        <v>496</v>
      </c>
    </row>
    <row r="167" spans="1:10" ht="15.5" x14ac:dyDescent="0.35">
      <c r="A167" s="188"/>
      <c r="B167" s="135"/>
      <c r="C167" s="137"/>
      <c r="D167" s="131"/>
      <c r="E167" s="131"/>
      <c r="F167" s="30" t="s">
        <v>187</v>
      </c>
      <c r="G167" s="131"/>
      <c r="H167" s="132"/>
    </row>
    <row r="168" spans="1:10" ht="59.5" customHeight="1" x14ac:dyDescent="0.35">
      <c r="A168" s="188"/>
      <c r="B168" s="135"/>
      <c r="C168" s="137"/>
      <c r="D168" s="131"/>
      <c r="E168" s="131"/>
      <c r="F168" s="30" t="s">
        <v>188</v>
      </c>
      <c r="G168" s="131"/>
      <c r="H168" s="132"/>
    </row>
    <row r="169" spans="1:10" ht="28" customHeight="1" x14ac:dyDescent="0.35">
      <c r="A169" s="188"/>
      <c r="B169" s="135"/>
      <c r="C169" s="137"/>
      <c r="D169" s="131"/>
      <c r="E169" s="131"/>
      <c r="F169" s="30" t="s">
        <v>189</v>
      </c>
      <c r="G169" s="131"/>
      <c r="H169" s="132"/>
    </row>
    <row r="170" spans="1:10" ht="50.5" customHeight="1" x14ac:dyDescent="0.35">
      <c r="A170" s="189"/>
      <c r="B170" s="136"/>
      <c r="C170" s="124"/>
      <c r="D170" s="119"/>
      <c r="E170" s="119"/>
      <c r="F170" s="31" t="s">
        <v>190</v>
      </c>
      <c r="G170" s="119"/>
      <c r="H170" s="132"/>
    </row>
    <row r="171" spans="1:10" ht="30" customHeight="1" x14ac:dyDescent="0.35">
      <c r="A171" s="188" t="s">
        <v>192</v>
      </c>
      <c r="B171" s="170" t="s">
        <v>193</v>
      </c>
      <c r="C171" s="137">
        <v>10</v>
      </c>
      <c r="D171" s="118">
        <f>3.8%*10</f>
        <v>0.38</v>
      </c>
      <c r="E171" s="122"/>
      <c r="F171" s="25" t="s">
        <v>194</v>
      </c>
      <c r="G171" s="76"/>
      <c r="H171" s="132" t="s">
        <v>191</v>
      </c>
    </row>
    <row r="172" spans="1:10" ht="30" customHeight="1" x14ac:dyDescent="0.35">
      <c r="A172" s="188"/>
      <c r="B172" s="170"/>
      <c r="C172" s="137"/>
      <c r="D172" s="131"/>
      <c r="E172" s="147"/>
      <c r="F172" s="25" t="s">
        <v>195</v>
      </c>
      <c r="G172" s="114" t="s">
        <v>550</v>
      </c>
      <c r="H172" s="132"/>
    </row>
    <row r="173" spans="1:10" ht="30" customHeight="1" x14ac:dyDescent="0.35">
      <c r="A173" s="188"/>
      <c r="B173" s="170"/>
      <c r="C173" s="137"/>
      <c r="D173" s="131"/>
      <c r="E173" s="147"/>
      <c r="F173" s="25" t="s">
        <v>196</v>
      </c>
      <c r="G173" s="75"/>
      <c r="H173" s="132"/>
    </row>
    <row r="174" spans="1:10" ht="47" customHeight="1" x14ac:dyDescent="0.35">
      <c r="A174" s="188"/>
      <c r="B174" s="170"/>
      <c r="C174" s="137"/>
      <c r="D174" s="131"/>
      <c r="E174" s="147"/>
      <c r="F174" s="25" t="s">
        <v>197</v>
      </c>
      <c r="G174" s="131" t="s">
        <v>200</v>
      </c>
      <c r="H174" s="132"/>
    </row>
    <row r="175" spans="1:10" ht="28.5" customHeight="1" x14ac:dyDescent="0.35">
      <c r="A175" s="188"/>
      <c r="B175" s="170"/>
      <c r="C175" s="137"/>
      <c r="D175" s="131"/>
      <c r="E175" s="147"/>
      <c r="F175" s="25" t="s">
        <v>183</v>
      </c>
      <c r="G175" s="131"/>
      <c r="H175" s="132"/>
    </row>
    <row r="176" spans="1:10" ht="15.5" x14ac:dyDescent="0.35">
      <c r="A176" s="188"/>
      <c r="B176" s="170"/>
      <c r="C176" s="137"/>
      <c r="D176" s="131"/>
      <c r="E176" s="147"/>
      <c r="F176" s="25" t="s">
        <v>184</v>
      </c>
      <c r="G176" s="131"/>
      <c r="H176" s="132"/>
    </row>
    <row r="177" spans="1:8" ht="29" customHeight="1" x14ac:dyDescent="0.35">
      <c r="A177" s="188"/>
      <c r="B177" s="170"/>
      <c r="C177" s="137"/>
      <c r="D177" s="131"/>
      <c r="E177" s="147"/>
      <c r="F177" s="25" t="s">
        <v>185</v>
      </c>
      <c r="G177" s="131"/>
      <c r="H177" s="132"/>
    </row>
    <row r="178" spans="1:8" ht="83.5" customHeight="1" x14ac:dyDescent="0.35">
      <c r="A178" s="188"/>
      <c r="B178" s="170"/>
      <c r="C178" s="137"/>
      <c r="D178" s="131"/>
      <c r="E178" s="147"/>
      <c r="F178" s="25" t="s">
        <v>198</v>
      </c>
      <c r="G178" s="131"/>
      <c r="H178" s="132"/>
    </row>
    <row r="179" spans="1:8" ht="24" customHeight="1" x14ac:dyDescent="0.35">
      <c r="A179" s="188"/>
      <c r="B179" s="170"/>
      <c r="C179" s="137"/>
      <c r="D179" s="131"/>
      <c r="E179" s="147"/>
      <c r="F179" s="25" t="s">
        <v>187</v>
      </c>
      <c r="G179" s="131"/>
      <c r="H179" s="132"/>
    </row>
    <row r="180" spans="1:8" ht="49" customHeight="1" x14ac:dyDescent="0.35">
      <c r="A180" s="188"/>
      <c r="B180" s="170"/>
      <c r="C180" s="137"/>
      <c r="D180" s="131"/>
      <c r="E180" s="147"/>
      <c r="F180" s="25" t="s">
        <v>199</v>
      </c>
      <c r="G180" s="131"/>
      <c r="H180" s="132"/>
    </row>
    <row r="181" spans="1:8" ht="22.5" customHeight="1" x14ac:dyDescent="0.35">
      <c r="A181" s="188"/>
      <c r="B181" s="170"/>
      <c r="C181" s="137"/>
      <c r="D181" s="131"/>
      <c r="E181" s="147"/>
      <c r="F181" s="25" t="s">
        <v>189</v>
      </c>
      <c r="G181" s="131"/>
      <c r="H181" s="132"/>
    </row>
    <row r="182" spans="1:8" ht="52" customHeight="1" x14ac:dyDescent="0.35">
      <c r="A182" s="188"/>
      <c r="B182" s="170"/>
      <c r="C182" s="137"/>
      <c r="D182" s="119"/>
      <c r="E182" s="125"/>
      <c r="F182" s="25" t="s">
        <v>190</v>
      </c>
      <c r="G182" s="119"/>
      <c r="H182" s="132"/>
    </row>
    <row r="183" spans="1:8" ht="47" customHeight="1" x14ac:dyDescent="0.35">
      <c r="A183" s="120" t="s">
        <v>201</v>
      </c>
      <c r="B183" s="169" t="s">
        <v>202</v>
      </c>
      <c r="C183" s="121">
        <v>20</v>
      </c>
      <c r="D183" s="118">
        <f>13.5%*20</f>
        <v>2.7</v>
      </c>
      <c r="E183" s="121"/>
      <c r="F183" s="76" t="s">
        <v>203</v>
      </c>
      <c r="G183" s="54" t="s">
        <v>504</v>
      </c>
      <c r="H183" s="132" t="s">
        <v>205</v>
      </c>
    </row>
    <row r="184" spans="1:8" ht="72.5" customHeight="1" x14ac:dyDescent="0.35">
      <c r="A184" s="133"/>
      <c r="B184" s="170"/>
      <c r="C184" s="137"/>
      <c r="D184" s="131"/>
      <c r="E184" s="137"/>
      <c r="F184" s="75" t="s">
        <v>134</v>
      </c>
      <c r="G184" s="131" t="s">
        <v>204</v>
      </c>
      <c r="H184" s="132"/>
    </row>
    <row r="185" spans="1:8" ht="15.5" x14ac:dyDescent="0.35">
      <c r="A185" s="133"/>
      <c r="B185" s="170"/>
      <c r="C185" s="137"/>
      <c r="D185" s="131"/>
      <c r="E185" s="137"/>
      <c r="F185" s="75" t="s">
        <v>71</v>
      </c>
      <c r="G185" s="131"/>
      <c r="H185" s="132"/>
    </row>
    <row r="186" spans="1:8" ht="18.75" customHeight="1" x14ac:dyDescent="0.35">
      <c r="A186" s="123"/>
      <c r="B186" s="171"/>
      <c r="C186" s="124"/>
      <c r="D186" s="119"/>
      <c r="E186" s="124"/>
      <c r="F186" s="77" t="s">
        <v>72</v>
      </c>
      <c r="G186" s="119"/>
      <c r="H186" s="132"/>
    </row>
    <row r="187" spans="1:8" ht="66.5" customHeight="1" x14ac:dyDescent="0.35">
      <c r="A187" s="133" t="s">
        <v>206</v>
      </c>
      <c r="B187" s="190" t="s">
        <v>207</v>
      </c>
      <c r="C187" s="191">
        <v>20</v>
      </c>
      <c r="D187" s="128">
        <v>0</v>
      </c>
      <c r="E187" s="128">
        <v>0</v>
      </c>
      <c r="F187" s="74" t="s">
        <v>208</v>
      </c>
      <c r="G187" s="152" t="s">
        <v>112</v>
      </c>
      <c r="H187" s="192" t="s">
        <v>500</v>
      </c>
    </row>
    <row r="188" spans="1:8" ht="72.5" customHeight="1" x14ac:dyDescent="0.35">
      <c r="A188" s="133"/>
      <c r="B188" s="190"/>
      <c r="C188" s="191"/>
      <c r="D188" s="129"/>
      <c r="E188" s="129"/>
      <c r="F188" s="74" t="s">
        <v>209</v>
      </c>
      <c r="G188" s="152"/>
      <c r="H188" s="192"/>
    </row>
    <row r="189" spans="1:8" ht="15.5" x14ac:dyDescent="0.35">
      <c r="A189" s="133"/>
      <c r="B189" s="190"/>
      <c r="C189" s="191"/>
      <c r="D189" s="129"/>
      <c r="E189" s="129"/>
      <c r="F189" s="74" t="s">
        <v>71</v>
      </c>
      <c r="G189" s="152"/>
      <c r="H189" s="192"/>
    </row>
    <row r="190" spans="1:8" ht="22.5" customHeight="1" x14ac:dyDescent="0.35">
      <c r="A190" s="133"/>
      <c r="B190" s="190"/>
      <c r="C190" s="191"/>
      <c r="D190" s="130"/>
      <c r="E190" s="130"/>
      <c r="F190" s="74" t="s">
        <v>210</v>
      </c>
      <c r="G190" s="152"/>
      <c r="H190" s="192"/>
    </row>
    <row r="191" spans="1:8" ht="66.5" customHeight="1" x14ac:dyDescent="0.35">
      <c r="A191" s="118" t="s">
        <v>211</v>
      </c>
      <c r="B191" s="134" t="s">
        <v>212</v>
      </c>
      <c r="C191" s="121">
        <v>10</v>
      </c>
      <c r="D191" s="118">
        <v>10</v>
      </c>
      <c r="E191" s="118"/>
      <c r="F191" s="32" t="s">
        <v>213</v>
      </c>
      <c r="G191" s="54" t="s">
        <v>506</v>
      </c>
      <c r="H191" s="132" t="s">
        <v>217</v>
      </c>
    </row>
    <row r="192" spans="1:8" ht="64.5" customHeight="1" x14ac:dyDescent="0.35">
      <c r="A192" s="131"/>
      <c r="B192" s="135"/>
      <c r="C192" s="137"/>
      <c r="D192" s="131"/>
      <c r="E192" s="131"/>
      <c r="F192" s="30" t="s">
        <v>214</v>
      </c>
      <c r="G192" s="131" t="s">
        <v>483</v>
      </c>
      <c r="H192" s="132"/>
    </row>
    <row r="193" spans="1:8" ht="15.5" x14ac:dyDescent="0.35">
      <c r="A193" s="131"/>
      <c r="B193" s="135"/>
      <c r="C193" s="137"/>
      <c r="D193" s="131"/>
      <c r="E193" s="131"/>
      <c r="F193" s="30" t="s">
        <v>71</v>
      </c>
      <c r="G193" s="131"/>
      <c r="H193" s="132"/>
    </row>
    <row r="194" spans="1:8" ht="15.5" x14ac:dyDescent="0.35">
      <c r="A194" s="131"/>
      <c r="B194" s="135"/>
      <c r="C194" s="137"/>
      <c r="D194" s="131"/>
      <c r="E194" s="131"/>
      <c r="F194" s="30" t="s">
        <v>125</v>
      </c>
      <c r="G194" s="131"/>
      <c r="H194" s="132"/>
    </row>
    <row r="195" spans="1:8" ht="21.75" customHeight="1" x14ac:dyDescent="0.35">
      <c r="A195" s="131"/>
      <c r="B195" s="135"/>
      <c r="C195" s="137"/>
      <c r="D195" s="131"/>
      <c r="E195" s="131"/>
      <c r="F195" s="30" t="s">
        <v>215</v>
      </c>
      <c r="G195" s="131"/>
      <c r="H195" s="132"/>
    </row>
    <row r="196" spans="1:8" ht="38" customHeight="1" x14ac:dyDescent="0.35">
      <c r="A196" s="119"/>
      <c r="B196" s="136"/>
      <c r="C196" s="124"/>
      <c r="D196" s="119"/>
      <c r="E196" s="119"/>
      <c r="F196" s="31" t="s">
        <v>216</v>
      </c>
      <c r="G196" s="119"/>
      <c r="H196" s="132"/>
    </row>
    <row r="197" spans="1:8" ht="15.5" x14ac:dyDescent="0.35">
      <c r="A197" s="41">
        <v>5</v>
      </c>
      <c r="B197" s="47" t="s">
        <v>218</v>
      </c>
      <c r="C197" s="4">
        <v>100</v>
      </c>
      <c r="D197" s="4">
        <f>SUM(D198:D230)</f>
        <v>65.180000000000007</v>
      </c>
      <c r="E197" s="39"/>
      <c r="F197" s="25"/>
      <c r="G197" s="21"/>
      <c r="H197" s="5"/>
    </row>
    <row r="198" spans="1:8" ht="56.5" customHeight="1" x14ac:dyDescent="0.35">
      <c r="A198" s="120" t="s">
        <v>219</v>
      </c>
      <c r="B198" s="134" t="s">
        <v>220</v>
      </c>
      <c r="C198" s="121">
        <v>10</v>
      </c>
      <c r="D198" s="118">
        <v>0</v>
      </c>
      <c r="E198" s="118"/>
      <c r="F198" s="32" t="s">
        <v>221</v>
      </c>
      <c r="G198" s="164" t="s">
        <v>510</v>
      </c>
      <c r="H198" s="132" t="s">
        <v>83</v>
      </c>
    </row>
    <row r="199" spans="1:8" ht="71.5" customHeight="1" x14ac:dyDescent="0.35">
      <c r="A199" s="133"/>
      <c r="B199" s="135"/>
      <c r="C199" s="137"/>
      <c r="D199" s="131"/>
      <c r="E199" s="131"/>
      <c r="F199" s="30" t="s">
        <v>222</v>
      </c>
      <c r="G199" s="164"/>
      <c r="H199" s="132"/>
    </row>
    <row r="200" spans="1:8" ht="15.5" x14ac:dyDescent="0.35">
      <c r="A200" s="133"/>
      <c r="B200" s="135"/>
      <c r="C200" s="137"/>
      <c r="D200" s="131"/>
      <c r="E200" s="131"/>
      <c r="F200" s="30" t="s">
        <v>71</v>
      </c>
      <c r="G200" s="164"/>
      <c r="H200" s="132"/>
    </row>
    <row r="201" spans="1:8" ht="25" customHeight="1" x14ac:dyDescent="0.35">
      <c r="A201" s="123"/>
      <c r="B201" s="136"/>
      <c r="C201" s="124"/>
      <c r="D201" s="119"/>
      <c r="E201" s="119"/>
      <c r="F201" s="31" t="s">
        <v>72</v>
      </c>
      <c r="G201" s="164"/>
      <c r="H201" s="132"/>
    </row>
    <row r="202" spans="1:8" ht="73" customHeight="1" x14ac:dyDescent="0.35">
      <c r="A202" s="133" t="s">
        <v>223</v>
      </c>
      <c r="B202" s="135" t="s">
        <v>224</v>
      </c>
      <c r="C202" s="137">
        <v>10</v>
      </c>
      <c r="D202" s="118">
        <v>0</v>
      </c>
      <c r="E202" s="118"/>
      <c r="F202" s="25" t="s">
        <v>225</v>
      </c>
      <c r="G202" s="164" t="s">
        <v>510</v>
      </c>
      <c r="H202" s="132" t="s">
        <v>83</v>
      </c>
    </row>
    <row r="203" spans="1:8" ht="72" customHeight="1" x14ac:dyDescent="0.35">
      <c r="A203" s="133"/>
      <c r="B203" s="135"/>
      <c r="C203" s="137"/>
      <c r="D203" s="131"/>
      <c r="E203" s="131"/>
      <c r="F203" s="25" t="s">
        <v>226</v>
      </c>
      <c r="G203" s="164"/>
      <c r="H203" s="132"/>
    </row>
    <row r="204" spans="1:8" ht="15.5" x14ac:dyDescent="0.35">
      <c r="A204" s="133"/>
      <c r="B204" s="135"/>
      <c r="C204" s="137"/>
      <c r="D204" s="131"/>
      <c r="E204" s="131"/>
      <c r="F204" s="25" t="s">
        <v>71</v>
      </c>
      <c r="G204" s="164"/>
      <c r="H204" s="132"/>
    </row>
    <row r="205" spans="1:8" ht="22" customHeight="1" x14ac:dyDescent="0.35">
      <c r="A205" s="133"/>
      <c r="B205" s="135"/>
      <c r="C205" s="137"/>
      <c r="D205" s="119"/>
      <c r="E205" s="119"/>
      <c r="F205" s="25" t="s">
        <v>72</v>
      </c>
      <c r="G205" s="164"/>
      <c r="H205" s="132"/>
    </row>
    <row r="206" spans="1:8" ht="88" customHeight="1" x14ac:dyDescent="0.35">
      <c r="A206" s="120" t="s">
        <v>227</v>
      </c>
      <c r="B206" s="134" t="s">
        <v>228</v>
      </c>
      <c r="C206" s="121">
        <v>20</v>
      </c>
      <c r="D206" s="118">
        <f>90.9%*20</f>
        <v>18.18</v>
      </c>
      <c r="E206" s="118"/>
      <c r="F206" s="32" t="s">
        <v>229</v>
      </c>
      <c r="G206" s="54" t="s">
        <v>507</v>
      </c>
      <c r="H206" s="9" t="s">
        <v>83</v>
      </c>
    </row>
    <row r="207" spans="1:8" ht="72" customHeight="1" x14ac:dyDescent="0.35">
      <c r="A207" s="133"/>
      <c r="B207" s="135"/>
      <c r="C207" s="137"/>
      <c r="D207" s="131"/>
      <c r="E207" s="131"/>
      <c r="F207" s="30" t="s">
        <v>230</v>
      </c>
      <c r="G207" s="131" t="s">
        <v>483</v>
      </c>
      <c r="H207" s="126" t="s">
        <v>231</v>
      </c>
    </row>
    <row r="208" spans="1:8" ht="18.75" customHeight="1" x14ac:dyDescent="0.35">
      <c r="A208" s="133"/>
      <c r="B208" s="135"/>
      <c r="C208" s="137"/>
      <c r="D208" s="131"/>
      <c r="E208" s="131"/>
      <c r="F208" s="30" t="s">
        <v>71</v>
      </c>
      <c r="G208" s="131"/>
      <c r="H208" s="126"/>
    </row>
    <row r="209" spans="1:8" ht="19.5" customHeight="1" x14ac:dyDescent="0.35">
      <c r="A209" s="123"/>
      <c r="B209" s="136"/>
      <c r="C209" s="124"/>
      <c r="D209" s="119"/>
      <c r="E209" s="119"/>
      <c r="F209" s="31" t="s">
        <v>72</v>
      </c>
      <c r="G209" s="119"/>
      <c r="H209" s="127"/>
    </row>
    <row r="210" spans="1:8" ht="109.5" customHeight="1" x14ac:dyDescent="0.35">
      <c r="A210" s="188" t="s">
        <v>232</v>
      </c>
      <c r="B210" s="135" t="s">
        <v>233</v>
      </c>
      <c r="C210" s="137">
        <v>20</v>
      </c>
      <c r="D210" s="118">
        <v>20</v>
      </c>
      <c r="E210" s="118"/>
      <c r="F210" s="25" t="s">
        <v>234</v>
      </c>
      <c r="G210" s="80" t="s">
        <v>508</v>
      </c>
      <c r="H210" s="9" t="s">
        <v>83</v>
      </c>
    </row>
    <row r="211" spans="1:8" ht="58" customHeight="1" x14ac:dyDescent="0.35">
      <c r="A211" s="188"/>
      <c r="B211" s="135"/>
      <c r="C211" s="137"/>
      <c r="D211" s="131"/>
      <c r="E211" s="131"/>
      <c r="F211" s="25" t="s">
        <v>235</v>
      </c>
      <c r="G211" s="147" t="s">
        <v>509</v>
      </c>
      <c r="H211" s="126" t="s">
        <v>231</v>
      </c>
    </row>
    <row r="212" spans="1:8" ht="23" customHeight="1" x14ac:dyDescent="0.35">
      <c r="A212" s="188"/>
      <c r="B212" s="135"/>
      <c r="C212" s="137"/>
      <c r="D212" s="131"/>
      <c r="E212" s="131"/>
      <c r="F212" s="25" t="s">
        <v>71</v>
      </c>
      <c r="G212" s="147"/>
      <c r="H212" s="126"/>
    </row>
    <row r="213" spans="1:8" ht="21.75" customHeight="1" x14ac:dyDescent="0.35">
      <c r="A213" s="188"/>
      <c r="B213" s="135"/>
      <c r="C213" s="137"/>
      <c r="D213" s="131"/>
      <c r="E213" s="131"/>
      <c r="F213" s="25" t="s">
        <v>72</v>
      </c>
      <c r="G213" s="125"/>
      <c r="H213" s="127"/>
    </row>
    <row r="214" spans="1:8" ht="34" customHeight="1" x14ac:dyDescent="0.35">
      <c r="A214" s="187" t="s">
        <v>236</v>
      </c>
      <c r="B214" s="134" t="s">
        <v>237</v>
      </c>
      <c r="C214" s="121">
        <v>10</v>
      </c>
      <c r="D214" s="118">
        <v>0</v>
      </c>
      <c r="E214" s="118"/>
      <c r="F214" s="32" t="s">
        <v>238</v>
      </c>
      <c r="G214" s="164" t="s">
        <v>510</v>
      </c>
      <c r="H214" s="132" t="s">
        <v>83</v>
      </c>
    </row>
    <row r="215" spans="1:8" ht="72.5" customHeight="1" x14ac:dyDescent="0.35">
      <c r="A215" s="188"/>
      <c r="B215" s="135"/>
      <c r="C215" s="137"/>
      <c r="D215" s="131"/>
      <c r="E215" s="131"/>
      <c r="F215" s="30" t="s">
        <v>222</v>
      </c>
      <c r="G215" s="164"/>
      <c r="H215" s="132"/>
    </row>
    <row r="216" spans="1:8" ht="15.5" x14ac:dyDescent="0.35">
      <c r="A216" s="188"/>
      <c r="B216" s="135"/>
      <c r="C216" s="137"/>
      <c r="D216" s="131"/>
      <c r="E216" s="131"/>
      <c r="F216" s="30" t="s">
        <v>71</v>
      </c>
      <c r="G216" s="164"/>
      <c r="H216" s="132"/>
    </row>
    <row r="217" spans="1:8" ht="21.75" customHeight="1" x14ac:dyDescent="0.35">
      <c r="A217" s="189"/>
      <c r="B217" s="136"/>
      <c r="C217" s="124"/>
      <c r="D217" s="119"/>
      <c r="E217" s="119"/>
      <c r="F217" s="31" t="s">
        <v>72</v>
      </c>
      <c r="G217" s="164"/>
      <c r="H217" s="132"/>
    </row>
    <row r="218" spans="1:8" ht="44.5" customHeight="1" x14ac:dyDescent="0.35">
      <c r="A218" s="133" t="s">
        <v>239</v>
      </c>
      <c r="B218" s="135" t="s">
        <v>240</v>
      </c>
      <c r="C218" s="137">
        <v>10</v>
      </c>
      <c r="D218" s="118">
        <v>10</v>
      </c>
      <c r="E218" s="118"/>
      <c r="F218" s="25" t="s">
        <v>85</v>
      </c>
      <c r="G218" s="164" t="s">
        <v>241</v>
      </c>
      <c r="H218" s="132" t="s">
        <v>242</v>
      </c>
    </row>
    <row r="219" spans="1:8" ht="15.5" x14ac:dyDescent="0.35">
      <c r="A219" s="133"/>
      <c r="B219" s="135"/>
      <c r="C219" s="137"/>
      <c r="D219" s="119"/>
      <c r="E219" s="119"/>
      <c r="F219" s="25" t="s">
        <v>86</v>
      </c>
      <c r="G219" s="164"/>
      <c r="H219" s="132"/>
    </row>
    <row r="220" spans="1:8" ht="36.5" customHeight="1" x14ac:dyDescent="0.35">
      <c r="A220" s="120" t="s">
        <v>243</v>
      </c>
      <c r="B220" s="134" t="s">
        <v>244</v>
      </c>
      <c r="C220" s="121">
        <v>10</v>
      </c>
      <c r="D220" s="118">
        <v>10</v>
      </c>
      <c r="E220" s="118"/>
      <c r="F220" s="32" t="s">
        <v>85</v>
      </c>
      <c r="G220" s="164" t="s">
        <v>241</v>
      </c>
      <c r="H220" s="132" t="s">
        <v>242</v>
      </c>
    </row>
    <row r="221" spans="1:8" ht="15.5" x14ac:dyDescent="0.35">
      <c r="A221" s="123"/>
      <c r="B221" s="136"/>
      <c r="C221" s="124"/>
      <c r="D221" s="119"/>
      <c r="E221" s="119"/>
      <c r="F221" s="31" t="s">
        <v>86</v>
      </c>
      <c r="G221" s="164"/>
      <c r="H221" s="132"/>
    </row>
    <row r="222" spans="1:8" ht="40" customHeight="1" x14ac:dyDescent="0.35">
      <c r="A222" s="133" t="s">
        <v>245</v>
      </c>
      <c r="B222" s="135" t="s">
        <v>246</v>
      </c>
      <c r="C222" s="137">
        <v>10</v>
      </c>
      <c r="D222" s="118">
        <v>7</v>
      </c>
      <c r="E222" s="118"/>
      <c r="F222" s="76" t="s">
        <v>247</v>
      </c>
      <c r="G222" s="25"/>
      <c r="H222" s="132" t="s">
        <v>101</v>
      </c>
    </row>
    <row r="223" spans="1:8" ht="55.5" customHeight="1" x14ac:dyDescent="0.35">
      <c r="A223" s="133"/>
      <c r="B223" s="135"/>
      <c r="C223" s="137"/>
      <c r="D223" s="131"/>
      <c r="E223" s="131"/>
      <c r="F223" s="75" t="s">
        <v>248</v>
      </c>
      <c r="G223" s="25"/>
      <c r="H223" s="132"/>
    </row>
    <row r="224" spans="1:8" ht="99" customHeight="1" x14ac:dyDescent="0.35">
      <c r="A224" s="133"/>
      <c r="B224" s="135"/>
      <c r="C224" s="137"/>
      <c r="D224" s="131"/>
      <c r="E224" s="131"/>
      <c r="F224" s="75" t="s">
        <v>249</v>
      </c>
      <c r="G224" s="25" t="s">
        <v>511</v>
      </c>
      <c r="H224" s="132"/>
    </row>
    <row r="225" spans="1:8" ht="15.5" x14ac:dyDescent="0.35">
      <c r="A225" s="133"/>
      <c r="B225" s="135"/>
      <c r="C225" s="137"/>
      <c r="D225" s="131"/>
      <c r="E225" s="131"/>
      <c r="F225" s="75" t="s">
        <v>250</v>
      </c>
      <c r="G225" s="131" t="s">
        <v>483</v>
      </c>
      <c r="H225" s="132"/>
    </row>
    <row r="226" spans="1:8" ht="15.5" x14ac:dyDescent="0.35">
      <c r="A226" s="133"/>
      <c r="B226" s="135"/>
      <c r="C226" s="137"/>
      <c r="D226" s="131"/>
      <c r="E226" s="131"/>
      <c r="F226" s="75" t="s">
        <v>125</v>
      </c>
      <c r="G226" s="131"/>
      <c r="H226" s="132"/>
    </row>
    <row r="227" spans="1:8" ht="18.75" customHeight="1" x14ac:dyDescent="0.35">
      <c r="A227" s="133"/>
      <c r="B227" s="135"/>
      <c r="C227" s="137"/>
      <c r="D227" s="131"/>
      <c r="E227" s="131"/>
      <c r="F227" s="75" t="s">
        <v>251</v>
      </c>
      <c r="G227" s="25"/>
      <c r="H227" s="132"/>
    </row>
    <row r="228" spans="1:8" ht="15.5" x14ac:dyDescent="0.35">
      <c r="A228" s="133"/>
      <c r="B228" s="135"/>
      <c r="C228" s="137"/>
      <c r="D228" s="131"/>
      <c r="E228" s="131"/>
      <c r="F228" s="75" t="s">
        <v>252</v>
      </c>
      <c r="G228" s="25"/>
      <c r="H228" s="132"/>
    </row>
    <row r="229" spans="1:8" ht="15.5" x14ac:dyDescent="0.35">
      <c r="A229" s="133"/>
      <c r="B229" s="135"/>
      <c r="C229" s="137"/>
      <c r="D229" s="131"/>
      <c r="E229" s="131"/>
      <c r="F229" s="75" t="s">
        <v>253</v>
      </c>
      <c r="G229" s="25"/>
      <c r="H229" s="132"/>
    </row>
    <row r="230" spans="1:8" ht="15.5" x14ac:dyDescent="0.35">
      <c r="A230" s="133"/>
      <c r="B230" s="135"/>
      <c r="C230" s="137"/>
      <c r="D230" s="131"/>
      <c r="E230" s="119"/>
      <c r="F230" s="77" t="s">
        <v>254</v>
      </c>
      <c r="G230" s="25"/>
      <c r="H230" s="132"/>
    </row>
    <row r="231" spans="1:8" ht="15.5" x14ac:dyDescent="0.35">
      <c r="A231" s="43" t="s">
        <v>255</v>
      </c>
      <c r="B231" s="22" t="s">
        <v>256</v>
      </c>
      <c r="C231" s="23">
        <v>500</v>
      </c>
      <c r="D231" s="103">
        <f>D232+D330+D364</f>
        <v>275.71049999999997</v>
      </c>
      <c r="E231" s="4"/>
      <c r="F231" s="64"/>
      <c r="G231" s="21"/>
      <c r="H231" s="5"/>
    </row>
    <row r="232" spans="1:8" ht="30.5" customHeight="1" x14ac:dyDescent="0.35">
      <c r="A232" s="37">
        <v>6</v>
      </c>
      <c r="B232" s="47" t="s">
        <v>257</v>
      </c>
      <c r="C232" s="59">
        <v>240</v>
      </c>
      <c r="D232" s="104">
        <f>SUM(D233:D323)</f>
        <v>163.22649999999999</v>
      </c>
      <c r="E232" s="39"/>
      <c r="F232" s="25"/>
      <c r="G232" s="21"/>
      <c r="H232" s="5"/>
    </row>
    <row r="233" spans="1:8" ht="66" customHeight="1" x14ac:dyDescent="0.35">
      <c r="A233" s="120" t="s">
        <v>258</v>
      </c>
      <c r="B233" s="134" t="s">
        <v>259</v>
      </c>
      <c r="C233" s="121">
        <v>10</v>
      </c>
      <c r="D233" s="118">
        <v>10</v>
      </c>
      <c r="E233" s="118"/>
      <c r="F233" s="32" t="s">
        <v>260</v>
      </c>
      <c r="G233" s="164" t="s">
        <v>262</v>
      </c>
      <c r="H233" s="132" t="s">
        <v>83</v>
      </c>
    </row>
    <row r="234" spans="1:8" ht="15.5" x14ac:dyDescent="0.35">
      <c r="A234" s="123"/>
      <c r="B234" s="136"/>
      <c r="C234" s="124"/>
      <c r="D234" s="119"/>
      <c r="E234" s="119"/>
      <c r="F234" s="31" t="s">
        <v>261</v>
      </c>
      <c r="G234" s="164"/>
      <c r="H234" s="132"/>
    </row>
    <row r="235" spans="1:8" ht="52.5" customHeight="1" x14ac:dyDescent="0.35">
      <c r="A235" s="185" t="s">
        <v>263</v>
      </c>
      <c r="B235" s="170" t="s">
        <v>264</v>
      </c>
      <c r="C235" s="173">
        <v>10</v>
      </c>
      <c r="D235" s="186">
        <v>10</v>
      </c>
      <c r="E235" s="146"/>
      <c r="F235" s="85" t="s">
        <v>265</v>
      </c>
      <c r="G235" s="88" t="s">
        <v>539</v>
      </c>
      <c r="H235" s="161" t="s">
        <v>83</v>
      </c>
    </row>
    <row r="236" spans="1:8" ht="53" customHeight="1" x14ac:dyDescent="0.35">
      <c r="A236" s="185"/>
      <c r="B236" s="170"/>
      <c r="C236" s="173"/>
      <c r="D236" s="186"/>
      <c r="E236" s="146"/>
      <c r="F236" s="86" t="s">
        <v>266</v>
      </c>
      <c r="G236" s="91"/>
      <c r="H236" s="161"/>
    </row>
    <row r="237" spans="1:8" ht="55.5" customHeight="1" x14ac:dyDescent="0.35">
      <c r="A237" s="185"/>
      <c r="B237" s="170"/>
      <c r="C237" s="173"/>
      <c r="D237" s="186"/>
      <c r="E237" s="146"/>
      <c r="F237" s="86" t="s">
        <v>267</v>
      </c>
      <c r="G237" s="91"/>
      <c r="H237" s="161"/>
    </row>
    <row r="238" spans="1:8" ht="53.5" customHeight="1" x14ac:dyDescent="0.35">
      <c r="A238" s="185"/>
      <c r="B238" s="170"/>
      <c r="C238" s="173"/>
      <c r="D238" s="186"/>
      <c r="E238" s="146"/>
      <c r="F238" s="86" t="s">
        <v>268</v>
      </c>
      <c r="G238" s="91"/>
      <c r="H238" s="161"/>
    </row>
    <row r="239" spans="1:8" ht="82" customHeight="1" x14ac:dyDescent="0.35">
      <c r="A239" s="185"/>
      <c r="B239" s="170"/>
      <c r="C239" s="173"/>
      <c r="D239" s="186"/>
      <c r="E239" s="146"/>
      <c r="F239" s="86" t="s">
        <v>269</v>
      </c>
      <c r="G239" s="231" t="s">
        <v>538</v>
      </c>
      <c r="H239" s="161"/>
    </row>
    <row r="240" spans="1:8" ht="15.5" x14ac:dyDescent="0.35">
      <c r="A240" s="185"/>
      <c r="B240" s="170"/>
      <c r="C240" s="173"/>
      <c r="D240" s="186"/>
      <c r="E240" s="146"/>
      <c r="F240" s="86" t="s">
        <v>270</v>
      </c>
      <c r="G240" s="231"/>
      <c r="H240" s="161"/>
    </row>
    <row r="241" spans="1:8" ht="15.5" x14ac:dyDescent="0.35">
      <c r="A241" s="185"/>
      <c r="B241" s="170"/>
      <c r="C241" s="173"/>
      <c r="D241" s="186"/>
      <c r="E241" s="146"/>
      <c r="F241" s="86" t="s">
        <v>125</v>
      </c>
      <c r="G241" s="231"/>
      <c r="H241" s="161"/>
    </row>
    <row r="242" spans="1:8" ht="18" customHeight="1" x14ac:dyDescent="0.35">
      <c r="A242" s="185"/>
      <c r="B242" s="170"/>
      <c r="C242" s="173"/>
      <c r="D242" s="186"/>
      <c r="E242" s="146"/>
      <c r="F242" s="86" t="s">
        <v>126</v>
      </c>
      <c r="G242" s="231"/>
      <c r="H242" s="161"/>
    </row>
    <row r="243" spans="1:8" ht="19.5" customHeight="1" x14ac:dyDescent="0.35">
      <c r="A243" s="185"/>
      <c r="B243" s="170"/>
      <c r="C243" s="173"/>
      <c r="D243" s="186"/>
      <c r="E243" s="146"/>
      <c r="F243" s="86" t="s">
        <v>271</v>
      </c>
      <c r="G243" s="231"/>
      <c r="H243" s="161"/>
    </row>
    <row r="244" spans="1:8" ht="22.5" customHeight="1" x14ac:dyDescent="0.35">
      <c r="A244" s="185"/>
      <c r="B244" s="170"/>
      <c r="C244" s="173"/>
      <c r="D244" s="186"/>
      <c r="E244" s="146"/>
      <c r="F244" s="87" t="s">
        <v>272</v>
      </c>
      <c r="G244" s="232"/>
      <c r="H244" s="161"/>
    </row>
    <row r="245" spans="1:8" ht="55.5" customHeight="1" x14ac:dyDescent="0.35">
      <c r="A245" s="166" t="s">
        <v>273</v>
      </c>
      <c r="B245" s="169" t="s">
        <v>274</v>
      </c>
      <c r="C245" s="172">
        <v>20</v>
      </c>
      <c r="D245" s="162">
        <f>21.22%/80%*20</f>
        <v>5.3049999999999997</v>
      </c>
      <c r="E245" s="153"/>
      <c r="F245" s="82" t="s">
        <v>275</v>
      </c>
      <c r="G245" s="82"/>
      <c r="H245" s="161" t="s">
        <v>83</v>
      </c>
    </row>
    <row r="246" spans="1:8" ht="58" customHeight="1" x14ac:dyDescent="0.35">
      <c r="A246" s="167"/>
      <c r="B246" s="170"/>
      <c r="C246" s="173"/>
      <c r="D246" s="145"/>
      <c r="E246" s="146"/>
      <c r="F246" s="83" t="s">
        <v>276</v>
      </c>
      <c r="G246" s="96" t="s">
        <v>541</v>
      </c>
      <c r="H246" s="161"/>
    </row>
    <row r="247" spans="1:8" ht="89.5" customHeight="1" x14ac:dyDescent="0.35">
      <c r="A247" s="167"/>
      <c r="B247" s="170"/>
      <c r="C247" s="173"/>
      <c r="D247" s="145"/>
      <c r="E247" s="146"/>
      <c r="F247" s="83" t="s">
        <v>277</v>
      </c>
      <c r="G247" s="146" t="s">
        <v>542</v>
      </c>
      <c r="H247" s="161"/>
    </row>
    <row r="248" spans="1:8" ht="15.5" x14ac:dyDescent="0.35">
      <c r="A248" s="167"/>
      <c r="B248" s="170"/>
      <c r="C248" s="173"/>
      <c r="D248" s="145"/>
      <c r="E248" s="146"/>
      <c r="F248" s="83" t="s">
        <v>250</v>
      </c>
      <c r="G248" s="146"/>
      <c r="H248" s="161"/>
    </row>
    <row r="249" spans="1:8" ht="15.5" x14ac:dyDescent="0.35">
      <c r="A249" s="167"/>
      <c r="B249" s="170"/>
      <c r="C249" s="173"/>
      <c r="D249" s="145"/>
      <c r="E249" s="146"/>
      <c r="F249" s="83" t="s">
        <v>125</v>
      </c>
      <c r="G249" s="146"/>
      <c r="H249" s="161"/>
    </row>
    <row r="250" spans="1:8" ht="18" customHeight="1" x14ac:dyDescent="0.35">
      <c r="A250" s="167"/>
      <c r="B250" s="170"/>
      <c r="C250" s="173"/>
      <c r="D250" s="145"/>
      <c r="E250" s="146"/>
      <c r="F250" s="83" t="s">
        <v>126</v>
      </c>
      <c r="G250" s="146"/>
      <c r="H250" s="161"/>
    </row>
    <row r="251" spans="1:8" ht="37" customHeight="1" x14ac:dyDescent="0.35">
      <c r="A251" s="168"/>
      <c r="B251" s="171"/>
      <c r="C251" s="174"/>
      <c r="D251" s="163"/>
      <c r="E251" s="154"/>
      <c r="F251" s="84" t="s">
        <v>127</v>
      </c>
      <c r="G251" s="154"/>
      <c r="H251" s="161"/>
    </row>
    <row r="252" spans="1:8" ht="71.5" customHeight="1" x14ac:dyDescent="0.35">
      <c r="A252" s="167" t="s">
        <v>278</v>
      </c>
      <c r="B252" s="170" t="s">
        <v>279</v>
      </c>
      <c r="C252" s="173">
        <v>10</v>
      </c>
      <c r="D252" s="153">
        <v>10</v>
      </c>
      <c r="E252" s="153"/>
      <c r="F252" s="94" t="s">
        <v>280</v>
      </c>
      <c r="G252" s="94"/>
      <c r="H252" s="184" t="s">
        <v>83</v>
      </c>
    </row>
    <row r="253" spans="1:8" ht="91" customHeight="1" x14ac:dyDescent="0.35">
      <c r="A253" s="167"/>
      <c r="B253" s="170"/>
      <c r="C253" s="173"/>
      <c r="D253" s="146"/>
      <c r="E253" s="146"/>
      <c r="F253" s="94" t="s">
        <v>281</v>
      </c>
      <c r="G253" s="146" t="s">
        <v>543</v>
      </c>
      <c r="H253" s="184"/>
    </row>
    <row r="254" spans="1:8" ht="67" customHeight="1" x14ac:dyDescent="0.35">
      <c r="A254" s="167"/>
      <c r="B254" s="170"/>
      <c r="C254" s="173"/>
      <c r="D254" s="146"/>
      <c r="E254" s="146"/>
      <c r="F254" s="94" t="s">
        <v>282</v>
      </c>
      <c r="G254" s="146"/>
      <c r="H254" s="184"/>
    </row>
    <row r="255" spans="1:8" ht="15.5" x14ac:dyDescent="0.35">
      <c r="A255" s="167"/>
      <c r="B255" s="170"/>
      <c r="C255" s="173"/>
      <c r="D255" s="146"/>
      <c r="E255" s="146"/>
      <c r="F255" s="94" t="s">
        <v>125</v>
      </c>
      <c r="G255" s="146"/>
      <c r="H255" s="184"/>
    </row>
    <row r="256" spans="1:8" ht="17.25" customHeight="1" x14ac:dyDescent="0.35">
      <c r="A256" s="167"/>
      <c r="B256" s="170"/>
      <c r="C256" s="173"/>
      <c r="D256" s="146"/>
      <c r="E256" s="146"/>
      <c r="F256" s="94" t="s">
        <v>283</v>
      </c>
      <c r="G256" s="146"/>
      <c r="H256" s="184"/>
    </row>
    <row r="257" spans="1:9" ht="24" customHeight="1" x14ac:dyDescent="0.35">
      <c r="A257" s="167"/>
      <c r="B257" s="170"/>
      <c r="C257" s="173"/>
      <c r="D257" s="154"/>
      <c r="E257" s="154"/>
      <c r="F257" s="94" t="s">
        <v>284</v>
      </c>
      <c r="G257" s="154"/>
      <c r="H257" s="184"/>
    </row>
    <row r="258" spans="1:9" ht="56.5" customHeight="1" x14ac:dyDescent="0.35">
      <c r="A258" s="153" t="s">
        <v>285</v>
      </c>
      <c r="B258" s="169" t="s">
        <v>286</v>
      </c>
      <c r="C258" s="153">
        <v>10</v>
      </c>
      <c r="D258" s="153">
        <v>10</v>
      </c>
      <c r="E258" s="153"/>
      <c r="F258" s="82" t="s">
        <v>287</v>
      </c>
      <c r="G258" s="169" t="s">
        <v>543</v>
      </c>
      <c r="H258" s="153" t="s">
        <v>83</v>
      </c>
    </row>
    <row r="259" spans="1:9" ht="100.5" customHeight="1" x14ac:dyDescent="0.35">
      <c r="A259" s="146"/>
      <c r="B259" s="170"/>
      <c r="C259" s="146"/>
      <c r="D259" s="146"/>
      <c r="E259" s="146"/>
      <c r="F259" s="83" t="s">
        <v>288</v>
      </c>
      <c r="G259" s="170"/>
      <c r="H259" s="146"/>
    </row>
    <row r="260" spans="1:9" ht="15.5" x14ac:dyDescent="0.35">
      <c r="A260" s="146"/>
      <c r="B260" s="170"/>
      <c r="C260" s="146"/>
      <c r="D260" s="146"/>
      <c r="E260" s="146"/>
      <c r="F260" s="83" t="s">
        <v>125</v>
      </c>
      <c r="G260" s="170"/>
      <c r="H260" s="146"/>
    </row>
    <row r="261" spans="1:9" ht="18.75" customHeight="1" x14ac:dyDescent="0.35">
      <c r="A261" s="146"/>
      <c r="B261" s="170"/>
      <c r="C261" s="146"/>
      <c r="D261" s="146"/>
      <c r="E261" s="146"/>
      <c r="F261" s="83" t="s">
        <v>126</v>
      </c>
      <c r="G261" s="170"/>
      <c r="H261" s="146"/>
    </row>
    <row r="262" spans="1:9" ht="21" customHeight="1" x14ac:dyDescent="0.35">
      <c r="A262" s="146"/>
      <c r="B262" s="170"/>
      <c r="C262" s="146"/>
      <c r="D262" s="146"/>
      <c r="E262" s="146"/>
      <c r="F262" s="83" t="s">
        <v>271</v>
      </c>
      <c r="G262" s="170"/>
      <c r="H262" s="146"/>
    </row>
    <row r="263" spans="1:9" ht="15.5" x14ac:dyDescent="0.35">
      <c r="A263" s="154"/>
      <c r="B263" s="171"/>
      <c r="C263" s="154"/>
      <c r="D263" s="154"/>
      <c r="E263" s="154"/>
      <c r="F263" s="84" t="s">
        <v>272</v>
      </c>
      <c r="G263" s="171"/>
      <c r="H263" s="154"/>
    </row>
    <row r="264" spans="1:9" ht="54.5" customHeight="1" x14ac:dyDescent="0.35">
      <c r="A264" s="167" t="s">
        <v>289</v>
      </c>
      <c r="B264" s="170" t="s">
        <v>290</v>
      </c>
      <c r="C264" s="173">
        <v>20</v>
      </c>
      <c r="D264" s="181">
        <f>2.03%/80%*20</f>
        <v>0.50749999999999995</v>
      </c>
      <c r="E264" s="153"/>
      <c r="F264" s="94" t="s">
        <v>291</v>
      </c>
      <c r="G264" s="180" t="s">
        <v>544</v>
      </c>
      <c r="H264" s="161" t="s">
        <v>83</v>
      </c>
      <c r="I264" s="100"/>
    </row>
    <row r="265" spans="1:9" s="92" customFormat="1" ht="57" customHeight="1" x14ac:dyDescent="0.35">
      <c r="A265" s="167"/>
      <c r="B265" s="170"/>
      <c r="C265" s="173"/>
      <c r="D265" s="182"/>
      <c r="E265" s="146"/>
      <c r="F265" s="94" t="s">
        <v>292</v>
      </c>
      <c r="G265" s="180"/>
      <c r="H265" s="161"/>
      <c r="I265" s="100"/>
    </row>
    <row r="266" spans="1:9" s="92" customFormat="1" ht="15.5" x14ac:dyDescent="0.35">
      <c r="A266" s="167"/>
      <c r="B266" s="170"/>
      <c r="C266" s="173"/>
      <c r="D266" s="182"/>
      <c r="E266" s="146"/>
      <c r="F266" s="94" t="s">
        <v>71</v>
      </c>
      <c r="G266" s="180"/>
      <c r="H266" s="161"/>
      <c r="I266" s="100"/>
    </row>
    <row r="267" spans="1:9" s="92" customFormat="1" ht="15.5" x14ac:dyDescent="0.35">
      <c r="A267" s="167"/>
      <c r="B267" s="170"/>
      <c r="C267" s="173"/>
      <c r="D267" s="182"/>
      <c r="E267" s="146"/>
      <c r="F267" s="94" t="s">
        <v>125</v>
      </c>
      <c r="G267" s="180"/>
      <c r="H267" s="161"/>
      <c r="I267" s="100"/>
    </row>
    <row r="268" spans="1:9" s="92" customFormat="1" ht="27" customHeight="1" x14ac:dyDescent="0.35">
      <c r="A268" s="167"/>
      <c r="B268" s="170"/>
      <c r="C268" s="173"/>
      <c r="D268" s="182"/>
      <c r="E268" s="146"/>
      <c r="F268" s="94" t="s">
        <v>126</v>
      </c>
      <c r="G268" s="180"/>
      <c r="H268" s="161"/>
      <c r="I268" s="100"/>
    </row>
    <row r="269" spans="1:9" s="92" customFormat="1" ht="35" customHeight="1" x14ac:dyDescent="0.35">
      <c r="A269" s="167"/>
      <c r="B269" s="170"/>
      <c r="C269" s="173"/>
      <c r="D269" s="182"/>
      <c r="E269" s="146"/>
      <c r="F269" s="94" t="s">
        <v>127</v>
      </c>
      <c r="G269" s="180"/>
      <c r="H269" s="161"/>
      <c r="I269" s="100"/>
    </row>
    <row r="270" spans="1:9" s="92" customFormat="1" ht="51" customHeight="1" x14ac:dyDescent="0.35">
      <c r="A270" s="166" t="s">
        <v>293</v>
      </c>
      <c r="B270" s="169" t="s">
        <v>545</v>
      </c>
      <c r="C270" s="172">
        <v>20</v>
      </c>
      <c r="D270" s="181">
        <f>42.92%*20</f>
        <v>8.5839999999999996</v>
      </c>
      <c r="E270" s="153"/>
      <c r="F270" s="82" t="s">
        <v>294</v>
      </c>
      <c r="G270" s="180" t="s">
        <v>540</v>
      </c>
      <c r="H270" s="161" t="s">
        <v>83</v>
      </c>
      <c r="I270" s="100"/>
    </row>
    <row r="271" spans="1:9" s="92" customFormat="1" ht="77" customHeight="1" x14ac:dyDescent="0.35">
      <c r="A271" s="167"/>
      <c r="B271" s="170"/>
      <c r="C271" s="173"/>
      <c r="D271" s="182"/>
      <c r="E271" s="146"/>
      <c r="F271" s="83" t="s">
        <v>295</v>
      </c>
      <c r="G271" s="180"/>
      <c r="H271" s="161"/>
      <c r="I271" s="100"/>
    </row>
    <row r="272" spans="1:9" s="92" customFormat="1" ht="76.5" customHeight="1" x14ac:dyDescent="0.35">
      <c r="A272" s="167"/>
      <c r="B272" s="170"/>
      <c r="C272" s="173"/>
      <c r="D272" s="182"/>
      <c r="E272" s="146"/>
      <c r="F272" s="83" t="s">
        <v>296</v>
      </c>
      <c r="G272" s="180"/>
      <c r="H272" s="161"/>
      <c r="I272" s="100"/>
    </row>
    <row r="273" spans="1:9" s="92" customFormat="1" ht="88.5" customHeight="1" x14ac:dyDescent="0.35">
      <c r="A273" s="167"/>
      <c r="B273" s="170"/>
      <c r="C273" s="173"/>
      <c r="D273" s="182"/>
      <c r="E273" s="146"/>
      <c r="F273" s="83" t="s">
        <v>297</v>
      </c>
      <c r="G273" s="180"/>
      <c r="H273" s="161"/>
      <c r="I273" s="100"/>
    </row>
    <row r="274" spans="1:9" s="92" customFormat="1" ht="21.5" customHeight="1" x14ac:dyDescent="0.35">
      <c r="A274" s="167"/>
      <c r="B274" s="170"/>
      <c r="C274" s="173"/>
      <c r="D274" s="182"/>
      <c r="E274" s="146"/>
      <c r="F274" s="83" t="s">
        <v>270</v>
      </c>
      <c r="G274" s="180"/>
      <c r="H274" s="161"/>
      <c r="I274" s="100"/>
    </row>
    <row r="275" spans="1:9" s="92" customFormat="1" ht="19.5" customHeight="1" x14ac:dyDescent="0.35">
      <c r="A275" s="168"/>
      <c r="B275" s="171"/>
      <c r="C275" s="174"/>
      <c r="D275" s="183"/>
      <c r="E275" s="154"/>
      <c r="F275" s="84" t="s">
        <v>72</v>
      </c>
      <c r="G275" s="180"/>
      <c r="H275" s="153"/>
      <c r="I275" s="100"/>
    </row>
    <row r="276" spans="1:9" s="92" customFormat="1" ht="106.5" customHeight="1" x14ac:dyDescent="0.35">
      <c r="A276" s="167" t="s">
        <v>298</v>
      </c>
      <c r="B276" s="170" t="s">
        <v>299</v>
      </c>
      <c r="C276" s="173">
        <v>20</v>
      </c>
      <c r="D276" s="162">
        <f>89.15%*20</f>
        <v>17.830000000000002</v>
      </c>
      <c r="E276" s="153"/>
      <c r="F276" s="94" t="s">
        <v>300</v>
      </c>
      <c r="G276" s="180" t="s">
        <v>301</v>
      </c>
      <c r="H276" s="89" t="s">
        <v>83</v>
      </c>
      <c r="I276" s="100"/>
    </row>
    <row r="277" spans="1:9" s="92" customFormat="1" ht="104" customHeight="1" x14ac:dyDescent="0.35">
      <c r="A277" s="167"/>
      <c r="B277" s="170"/>
      <c r="C277" s="173"/>
      <c r="D277" s="145"/>
      <c r="E277" s="146"/>
      <c r="F277" s="94" t="s">
        <v>167</v>
      </c>
      <c r="G277" s="180"/>
      <c r="H277" s="101" t="s">
        <v>302</v>
      </c>
      <c r="I277" s="100"/>
    </row>
    <row r="278" spans="1:9" s="100" customFormat="1" ht="128" customHeight="1" x14ac:dyDescent="0.35">
      <c r="A278" s="166" t="s">
        <v>303</v>
      </c>
      <c r="B278" s="169" t="s">
        <v>304</v>
      </c>
      <c r="C278" s="172">
        <v>10</v>
      </c>
      <c r="D278" s="153">
        <v>10</v>
      </c>
      <c r="E278" s="153"/>
      <c r="F278" s="82" t="s">
        <v>305</v>
      </c>
      <c r="G278" s="180" t="s">
        <v>546</v>
      </c>
      <c r="H278" s="89" t="s">
        <v>83</v>
      </c>
    </row>
    <row r="279" spans="1:9" s="100" customFormat="1" ht="106" customHeight="1" x14ac:dyDescent="0.35">
      <c r="A279" s="168"/>
      <c r="B279" s="171"/>
      <c r="C279" s="174"/>
      <c r="D279" s="154"/>
      <c r="E279" s="154"/>
      <c r="F279" s="84" t="s">
        <v>167</v>
      </c>
      <c r="G279" s="180"/>
      <c r="H279" s="102" t="s">
        <v>306</v>
      </c>
    </row>
    <row r="280" spans="1:9" ht="68.5" customHeight="1" x14ac:dyDescent="0.35">
      <c r="A280" s="133" t="s">
        <v>307</v>
      </c>
      <c r="B280" s="135" t="s">
        <v>308</v>
      </c>
      <c r="C280" s="137">
        <v>10</v>
      </c>
      <c r="D280" s="175">
        <f>99.3%*10</f>
        <v>9.93</v>
      </c>
      <c r="E280" s="118"/>
      <c r="F280" s="76" t="s">
        <v>309</v>
      </c>
      <c r="G280" s="122" t="s">
        <v>512</v>
      </c>
      <c r="H280" s="9" t="s">
        <v>83</v>
      </c>
    </row>
    <row r="281" spans="1:9" ht="51.5" customHeight="1" x14ac:dyDescent="0.35">
      <c r="A281" s="133"/>
      <c r="B281" s="135"/>
      <c r="C281" s="137"/>
      <c r="D281" s="176"/>
      <c r="E281" s="131"/>
      <c r="F281" s="75" t="s">
        <v>310</v>
      </c>
      <c r="G281" s="147"/>
      <c r="H281" s="131" t="s">
        <v>311</v>
      </c>
    </row>
    <row r="282" spans="1:9" ht="37.5" customHeight="1" x14ac:dyDescent="0.35">
      <c r="A282" s="133"/>
      <c r="B282" s="135"/>
      <c r="C282" s="137"/>
      <c r="D282" s="176"/>
      <c r="E282" s="131"/>
      <c r="F282" s="75" t="s">
        <v>71</v>
      </c>
      <c r="G282" s="25" t="s">
        <v>483</v>
      </c>
      <c r="H282" s="131"/>
    </row>
    <row r="283" spans="1:9" ht="13.5" customHeight="1" x14ac:dyDescent="0.35">
      <c r="A283" s="133"/>
      <c r="B283" s="135"/>
      <c r="C283" s="137"/>
      <c r="D283" s="176"/>
      <c r="E283" s="131"/>
      <c r="F283" s="77" t="s">
        <v>72</v>
      </c>
      <c r="G283" s="25"/>
      <c r="H283" s="119"/>
    </row>
    <row r="284" spans="1:9" ht="80" customHeight="1" x14ac:dyDescent="0.35">
      <c r="A284" s="120" t="s">
        <v>312</v>
      </c>
      <c r="B284" s="134" t="s">
        <v>313</v>
      </c>
      <c r="C284" s="121">
        <v>10</v>
      </c>
      <c r="D284" s="118">
        <v>10</v>
      </c>
      <c r="E284" s="118"/>
      <c r="F284" s="32" t="s">
        <v>314</v>
      </c>
      <c r="G284" s="132" t="s">
        <v>479</v>
      </c>
      <c r="H284" s="9" t="s">
        <v>191</v>
      </c>
    </row>
    <row r="285" spans="1:9" ht="85.5" customHeight="1" x14ac:dyDescent="0.35">
      <c r="A285" s="133"/>
      <c r="B285" s="135"/>
      <c r="C285" s="137"/>
      <c r="D285" s="131"/>
      <c r="E285" s="131"/>
      <c r="F285" s="30" t="s">
        <v>315</v>
      </c>
      <c r="G285" s="132"/>
      <c r="H285" s="131" t="s">
        <v>311</v>
      </c>
    </row>
    <row r="286" spans="1:9" ht="34" customHeight="1" x14ac:dyDescent="0.35">
      <c r="A286" s="133"/>
      <c r="B286" s="135"/>
      <c r="C286" s="137"/>
      <c r="D286" s="131"/>
      <c r="E286" s="131"/>
      <c r="F286" s="30" t="s">
        <v>316</v>
      </c>
      <c r="G286" s="132"/>
      <c r="H286" s="131"/>
    </row>
    <row r="287" spans="1:9" ht="29" customHeight="1" x14ac:dyDescent="0.35">
      <c r="A287" s="133"/>
      <c r="B287" s="135"/>
      <c r="C287" s="137"/>
      <c r="D287" s="131"/>
      <c r="E287" s="131"/>
      <c r="F287" s="30" t="s">
        <v>71</v>
      </c>
      <c r="G287" s="132"/>
      <c r="H287" s="131"/>
    </row>
    <row r="288" spans="1:9" ht="21.75" customHeight="1" x14ac:dyDescent="0.35">
      <c r="A288" s="123"/>
      <c r="B288" s="136"/>
      <c r="C288" s="124"/>
      <c r="D288" s="119"/>
      <c r="E288" s="119"/>
      <c r="F288" s="31" t="s">
        <v>72</v>
      </c>
      <c r="G288" s="132"/>
      <c r="H288" s="131"/>
    </row>
    <row r="289" spans="1:8" ht="38" customHeight="1" x14ac:dyDescent="0.35">
      <c r="A289" s="167" t="s">
        <v>317</v>
      </c>
      <c r="B289" s="170" t="s">
        <v>318</v>
      </c>
      <c r="C289" s="173">
        <v>10</v>
      </c>
      <c r="D289" s="153">
        <v>10</v>
      </c>
      <c r="E289" s="153"/>
      <c r="F289" s="94" t="s">
        <v>319</v>
      </c>
      <c r="G289" s="180" t="s">
        <v>540</v>
      </c>
      <c r="H289" s="89" t="s">
        <v>83</v>
      </c>
    </row>
    <row r="290" spans="1:8" ht="70" customHeight="1" x14ac:dyDescent="0.35">
      <c r="A290" s="167"/>
      <c r="B290" s="170"/>
      <c r="C290" s="173"/>
      <c r="D290" s="146"/>
      <c r="E290" s="146"/>
      <c r="F290" s="94" t="s">
        <v>320</v>
      </c>
      <c r="G290" s="180"/>
      <c r="H290" s="146" t="s">
        <v>322</v>
      </c>
    </row>
    <row r="291" spans="1:8" ht="51.75" customHeight="1" x14ac:dyDescent="0.35">
      <c r="A291" s="167"/>
      <c r="B291" s="170"/>
      <c r="C291" s="173"/>
      <c r="D291" s="146"/>
      <c r="E291" s="146"/>
      <c r="F291" s="94" t="s">
        <v>321</v>
      </c>
      <c r="G291" s="180"/>
      <c r="H291" s="146"/>
    </row>
    <row r="292" spans="1:8" ht="15.5" x14ac:dyDescent="0.35">
      <c r="A292" s="167"/>
      <c r="B292" s="170"/>
      <c r="C292" s="173"/>
      <c r="D292" s="146"/>
      <c r="E292" s="146"/>
      <c r="F292" s="94" t="s">
        <v>71</v>
      </c>
      <c r="G292" s="180"/>
      <c r="H292" s="146"/>
    </row>
    <row r="293" spans="1:8" ht="15.5" x14ac:dyDescent="0.35">
      <c r="A293" s="167"/>
      <c r="B293" s="170"/>
      <c r="C293" s="173"/>
      <c r="D293" s="146"/>
      <c r="E293" s="146"/>
      <c r="F293" s="94" t="s">
        <v>72</v>
      </c>
      <c r="G293" s="180"/>
      <c r="H293" s="154"/>
    </row>
    <row r="294" spans="1:8" ht="70" customHeight="1" x14ac:dyDescent="0.35">
      <c r="A294" s="120" t="s">
        <v>323</v>
      </c>
      <c r="B294" s="134" t="s">
        <v>324</v>
      </c>
      <c r="C294" s="132">
        <v>10</v>
      </c>
      <c r="D294" s="155">
        <f>90.7%*10</f>
        <v>9.07</v>
      </c>
      <c r="E294" s="158"/>
      <c r="F294" s="32" t="s">
        <v>325</v>
      </c>
      <c r="G294" s="109">
        <f>2039/2266%</f>
        <v>89.982347749338047</v>
      </c>
      <c r="H294" s="9" t="s">
        <v>191</v>
      </c>
    </row>
    <row r="295" spans="1:8" ht="62" x14ac:dyDescent="0.35">
      <c r="A295" s="133"/>
      <c r="B295" s="135"/>
      <c r="C295" s="132"/>
      <c r="D295" s="156"/>
      <c r="E295" s="159"/>
      <c r="F295" s="30" t="s">
        <v>134</v>
      </c>
      <c r="G295" s="131" t="s">
        <v>483</v>
      </c>
      <c r="H295" s="131" t="s">
        <v>458</v>
      </c>
    </row>
    <row r="296" spans="1:8" ht="64.5" customHeight="1" x14ac:dyDescent="0.35">
      <c r="A296" s="133"/>
      <c r="B296" s="135"/>
      <c r="C296" s="132"/>
      <c r="D296" s="156"/>
      <c r="E296" s="159"/>
      <c r="F296" s="30" t="s">
        <v>326</v>
      </c>
      <c r="G296" s="131"/>
      <c r="H296" s="131"/>
    </row>
    <row r="297" spans="1:8" ht="15.5" x14ac:dyDescent="0.35">
      <c r="A297" s="133"/>
      <c r="B297" s="135"/>
      <c r="C297" s="132"/>
      <c r="D297" s="156"/>
      <c r="E297" s="159"/>
      <c r="F297" s="30" t="s">
        <v>71</v>
      </c>
      <c r="G297" s="30"/>
      <c r="H297" s="131"/>
    </row>
    <row r="298" spans="1:8" ht="15.5" x14ac:dyDescent="0.35">
      <c r="A298" s="123"/>
      <c r="B298" s="136"/>
      <c r="C298" s="132"/>
      <c r="D298" s="157"/>
      <c r="E298" s="160"/>
      <c r="F298" s="31" t="s">
        <v>72</v>
      </c>
      <c r="G298" s="31"/>
      <c r="H298" s="119"/>
    </row>
    <row r="299" spans="1:8" ht="46.5" x14ac:dyDescent="0.35">
      <c r="A299" s="120" t="s">
        <v>327</v>
      </c>
      <c r="B299" s="134" t="s">
        <v>328</v>
      </c>
      <c r="C299" s="121">
        <v>10</v>
      </c>
      <c r="D299" s="118">
        <v>10</v>
      </c>
      <c r="E299" s="118"/>
      <c r="F299" s="32" t="s">
        <v>329</v>
      </c>
      <c r="G299" s="54" t="s">
        <v>513</v>
      </c>
      <c r="H299" s="132" t="s">
        <v>67</v>
      </c>
    </row>
    <row r="300" spans="1:8" ht="62" x14ac:dyDescent="0.35">
      <c r="A300" s="133"/>
      <c r="B300" s="135"/>
      <c r="C300" s="137"/>
      <c r="D300" s="131"/>
      <c r="E300" s="131"/>
      <c r="F300" s="30" t="s">
        <v>134</v>
      </c>
      <c r="G300" s="131" t="s">
        <v>483</v>
      </c>
      <c r="H300" s="132"/>
    </row>
    <row r="301" spans="1:8" ht="15.5" x14ac:dyDescent="0.35">
      <c r="A301" s="133"/>
      <c r="B301" s="135"/>
      <c r="C301" s="137"/>
      <c r="D301" s="131"/>
      <c r="E301" s="131"/>
      <c r="F301" s="30" t="s">
        <v>71</v>
      </c>
      <c r="G301" s="131"/>
      <c r="H301" s="132"/>
    </row>
    <row r="302" spans="1:8" ht="15.5" x14ac:dyDescent="0.35">
      <c r="A302" s="133"/>
      <c r="B302" s="135"/>
      <c r="C302" s="137"/>
      <c r="D302" s="131"/>
      <c r="E302" s="131"/>
      <c r="F302" s="30" t="s">
        <v>125</v>
      </c>
      <c r="G302" s="131"/>
      <c r="H302" s="132"/>
    </row>
    <row r="303" spans="1:8" ht="15.5" x14ac:dyDescent="0.35">
      <c r="A303" s="133"/>
      <c r="B303" s="135"/>
      <c r="C303" s="137"/>
      <c r="D303" s="131"/>
      <c r="E303" s="131"/>
      <c r="F303" s="30" t="s">
        <v>126</v>
      </c>
      <c r="G303" s="131"/>
      <c r="H303" s="132"/>
    </row>
    <row r="304" spans="1:8" ht="15.5" x14ac:dyDescent="0.35">
      <c r="A304" s="123"/>
      <c r="B304" s="136"/>
      <c r="C304" s="124"/>
      <c r="D304" s="119"/>
      <c r="E304" s="119"/>
      <c r="F304" s="31" t="s">
        <v>330</v>
      </c>
      <c r="G304" s="119"/>
      <c r="H304" s="132"/>
    </row>
    <row r="305" spans="1:8" ht="50.5" customHeight="1" x14ac:dyDescent="0.35">
      <c r="A305" s="133" t="s">
        <v>331</v>
      </c>
      <c r="B305" s="135" t="s">
        <v>332</v>
      </c>
      <c r="C305" s="137">
        <v>10</v>
      </c>
      <c r="D305" s="118">
        <v>10</v>
      </c>
      <c r="E305" s="158"/>
      <c r="F305" s="25" t="s">
        <v>333</v>
      </c>
      <c r="G305" s="164" t="s">
        <v>514</v>
      </c>
      <c r="H305" s="132" t="s">
        <v>334</v>
      </c>
    </row>
    <row r="306" spans="1:8" ht="63.5" customHeight="1" x14ac:dyDescent="0.35">
      <c r="A306" s="133"/>
      <c r="B306" s="135"/>
      <c r="C306" s="137"/>
      <c r="D306" s="131"/>
      <c r="E306" s="159"/>
      <c r="F306" s="25" t="s">
        <v>134</v>
      </c>
      <c r="G306" s="164"/>
      <c r="H306" s="132"/>
    </row>
    <row r="307" spans="1:8" ht="15.5" x14ac:dyDescent="0.35">
      <c r="A307" s="133"/>
      <c r="B307" s="135"/>
      <c r="C307" s="137"/>
      <c r="D307" s="131"/>
      <c r="E307" s="159"/>
      <c r="F307" s="25" t="s">
        <v>71</v>
      </c>
      <c r="G307" s="164"/>
      <c r="H307" s="132"/>
    </row>
    <row r="308" spans="1:8" ht="15.5" x14ac:dyDescent="0.35">
      <c r="A308" s="133"/>
      <c r="B308" s="135"/>
      <c r="C308" s="137"/>
      <c r="D308" s="131"/>
      <c r="E308" s="159"/>
      <c r="F308" s="25" t="s">
        <v>125</v>
      </c>
      <c r="G308" s="164"/>
      <c r="H308" s="132"/>
    </row>
    <row r="309" spans="1:8" ht="15.5" x14ac:dyDescent="0.35">
      <c r="A309" s="133"/>
      <c r="B309" s="135"/>
      <c r="C309" s="137"/>
      <c r="D309" s="131"/>
      <c r="E309" s="159"/>
      <c r="F309" s="25" t="s">
        <v>126</v>
      </c>
      <c r="G309" s="164"/>
      <c r="H309" s="132"/>
    </row>
    <row r="310" spans="1:8" ht="42" customHeight="1" x14ac:dyDescent="0.35">
      <c r="A310" s="133"/>
      <c r="B310" s="135"/>
      <c r="C310" s="137"/>
      <c r="D310" s="131"/>
      <c r="E310" s="159"/>
      <c r="F310" s="25" t="s">
        <v>330</v>
      </c>
      <c r="G310" s="164"/>
      <c r="H310" s="132"/>
    </row>
    <row r="311" spans="1:8" ht="77.5" customHeight="1" x14ac:dyDescent="0.35">
      <c r="A311" s="120" t="s">
        <v>335</v>
      </c>
      <c r="B311" s="134" t="s">
        <v>336</v>
      </c>
      <c r="C311" s="121">
        <v>10</v>
      </c>
      <c r="D311" s="118">
        <v>10</v>
      </c>
      <c r="E311" s="118"/>
      <c r="F311" s="32" t="s">
        <v>85</v>
      </c>
      <c r="G311" s="164" t="s">
        <v>483</v>
      </c>
      <c r="H311" s="132" t="s">
        <v>83</v>
      </c>
    </row>
    <row r="312" spans="1:8" ht="22.5" customHeight="1" x14ac:dyDescent="0.35">
      <c r="A312" s="123"/>
      <c r="B312" s="136"/>
      <c r="C312" s="124"/>
      <c r="D312" s="119"/>
      <c r="E312" s="119"/>
      <c r="F312" s="31" t="s">
        <v>86</v>
      </c>
      <c r="G312" s="164"/>
      <c r="H312" s="132"/>
    </row>
    <row r="313" spans="1:8" s="93" customFormat="1" ht="74.25" customHeight="1" x14ac:dyDescent="0.35">
      <c r="A313" s="167" t="s">
        <v>337</v>
      </c>
      <c r="B313" s="170" t="s">
        <v>338</v>
      </c>
      <c r="C313" s="173">
        <v>10</v>
      </c>
      <c r="D313" s="153">
        <v>0</v>
      </c>
      <c r="E313" s="153"/>
      <c r="F313" s="94" t="s">
        <v>85</v>
      </c>
      <c r="G313" s="180" t="s">
        <v>479</v>
      </c>
      <c r="H313" s="161" t="s">
        <v>83</v>
      </c>
    </row>
    <row r="314" spans="1:8" ht="15.5" x14ac:dyDescent="0.35">
      <c r="A314" s="167"/>
      <c r="B314" s="170"/>
      <c r="C314" s="173"/>
      <c r="D314" s="146"/>
      <c r="E314" s="154"/>
      <c r="F314" s="94" t="s">
        <v>86</v>
      </c>
      <c r="G314" s="180"/>
      <c r="H314" s="161"/>
    </row>
    <row r="315" spans="1:8" ht="45.75" customHeight="1" x14ac:dyDescent="0.35">
      <c r="A315" s="120" t="s">
        <v>339</v>
      </c>
      <c r="B315" s="134" t="s">
        <v>340</v>
      </c>
      <c r="C315" s="121">
        <v>10</v>
      </c>
      <c r="D315" s="118">
        <v>10</v>
      </c>
      <c r="E315" s="118"/>
      <c r="F315" s="32" t="s">
        <v>85</v>
      </c>
      <c r="G315" s="164" t="s">
        <v>515</v>
      </c>
      <c r="H315" s="132" t="s">
        <v>83</v>
      </c>
    </row>
    <row r="316" spans="1:8" ht="15.5" x14ac:dyDescent="0.35">
      <c r="A316" s="123"/>
      <c r="B316" s="136"/>
      <c r="C316" s="124"/>
      <c r="D316" s="119"/>
      <c r="E316" s="119"/>
      <c r="F316" s="31" t="s">
        <v>86</v>
      </c>
      <c r="G316" s="164"/>
      <c r="H316" s="132"/>
    </row>
    <row r="317" spans="1:8" ht="85.5" customHeight="1" x14ac:dyDescent="0.35">
      <c r="A317" s="120" t="s">
        <v>341</v>
      </c>
      <c r="B317" s="134" t="s">
        <v>342</v>
      </c>
      <c r="C317" s="121">
        <v>10</v>
      </c>
      <c r="D317" s="118">
        <v>0</v>
      </c>
      <c r="E317" s="118"/>
      <c r="F317" s="28" t="s">
        <v>343</v>
      </c>
      <c r="G317" s="132" t="s">
        <v>516</v>
      </c>
      <c r="H317" s="132" t="s">
        <v>83</v>
      </c>
    </row>
    <row r="318" spans="1:8" ht="73.5" customHeight="1" x14ac:dyDescent="0.35">
      <c r="A318" s="133"/>
      <c r="B318" s="135"/>
      <c r="C318" s="137"/>
      <c r="D318" s="131"/>
      <c r="E318" s="131"/>
      <c r="F318" s="25" t="s">
        <v>344</v>
      </c>
      <c r="G318" s="132"/>
      <c r="H318" s="132"/>
    </row>
    <row r="319" spans="1:8" ht="15.5" x14ac:dyDescent="0.35">
      <c r="A319" s="133"/>
      <c r="B319" s="135"/>
      <c r="C319" s="137"/>
      <c r="D319" s="131"/>
      <c r="E319" s="131"/>
      <c r="F319" s="25" t="s">
        <v>71</v>
      </c>
      <c r="G319" s="132"/>
      <c r="H319" s="132"/>
    </row>
    <row r="320" spans="1:8" ht="15.5" x14ac:dyDescent="0.35">
      <c r="A320" s="133"/>
      <c r="B320" s="135"/>
      <c r="C320" s="137"/>
      <c r="D320" s="131"/>
      <c r="E320" s="131"/>
      <c r="F320" s="25" t="s">
        <v>125</v>
      </c>
      <c r="G320" s="132"/>
      <c r="H320" s="132"/>
    </row>
    <row r="321" spans="1:9" ht="15.5" x14ac:dyDescent="0.35">
      <c r="A321" s="133"/>
      <c r="B321" s="135"/>
      <c r="C321" s="137"/>
      <c r="D321" s="131"/>
      <c r="E321" s="131"/>
      <c r="F321" s="25" t="s">
        <v>345</v>
      </c>
      <c r="G321" s="132"/>
      <c r="H321" s="132"/>
    </row>
    <row r="322" spans="1:9" ht="39" customHeight="1" x14ac:dyDescent="0.35">
      <c r="A322" s="123"/>
      <c r="B322" s="136"/>
      <c r="C322" s="124"/>
      <c r="D322" s="119"/>
      <c r="E322" s="119"/>
      <c r="F322" s="48" t="s">
        <v>346</v>
      </c>
      <c r="G322" s="132"/>
      <c r="H322" s="132"/>
    </row>
    <row r="323" spans="1:9" ht="50" customHeight="1" x14ac:dyDescent="0.35">
      <c r="A323" s="133" t="s">
        <v>347</v>
      </c>
      <c r="B323" s="135" t="s">
        <v>348</v>
      </c>
      <c r="C323" s="137">
        <v>10</v>
      </c>
      <c r="D323" s="118">
        <f>0.2%/1%*10</f>
        <v>2</v>
      </c>
      <c r="E323" s="118"/>
      <c r="F323" s="25" t="s">
        <v>349</v>
      </c>
      <c r="G323" s="136" t="s">
        <v>517</v>
      </c>
      <c r="H323" s="132" t="s">
        <v>101</v>
      </c>
    </row>
    <row r="324" spans="1:9" ht="54.5" customHeight="1" x14ac:dyDescent="0.35">
      <c r="A324" s="133"/>
      <c r="B324" s="135"/>
      <c r="C324" s="137"/>
      <c r="D324" s="131"/>
      <c r="E324" s="131"/>
      <c r="F324" s="25" t="s">
        <v>350</v>
      </c>
      <c r="G324" s="164"/>
      <c r="H324" s="132"/>
    </row>
    <row r="325" spans="1:9" ht="77.5" x14ac:dyDescent="0.35">
      <c r="A325" s="133"/>
      <c r="B325" s="135"/>
      <c r="C325" s="137"/>
      <c r="D325" s="131"/>
      <c r="E325" s="131"/>
      <c r="F325" s="25" t="s">
        <v>351</v>
      </c>
      <c r="G325" s="164"/>
      <c r="H325" s="132"/>
    </row>
    <row r="326" spans="1:9" ht="15.5" x14ac:dyDescent="0.35">
      <c r="A326" s="133"/>
      <c r="B326" s="135"/>
      <c r="C326" s="137"/>
      <c r="D326" s="131"/>
      <c r="E326" s="131"/>
      <c r="F326" s="25" t="s">
        <v>250</v>
      </c>
      <c r="G326" s="164"/>
      <c r="H326" s="132"/>
    </row>
    <row r="327" spans="1:9" ht="15.5" x14ac:dyDescent="0.35">
      <c r="A327" s="133"/>
      <c r="B327" s="135"/>
      <c r="C327" s="137"/>
      <c r="D327" s="131"/>
      <c r="E327" s="131"/>
      <c r="F327" s="25" t="s">
        <v>125</v>
      </c>
      <c r="G327" s="164"/>
      <c r="H327" s="132"/>
    </row>
    <row r="328" spans="1:9" ht="23.5" customHeight="1" x14ac:dyDescent="0.35">
      <c r="A328" s="133"/>
      <c r="B328" s="135"/>
      <c r="C328" s="137"/>
      <c r="D328" s="131"/>
      <c r="E328" s="131"/>
      <c r="F328" s="25" t="s">
        <v>352</v>
      </c>
      <c r="G328" s="164"/>
      <c r="H328" s="132"/>
    </row>
    <row r="329" spans="1:9" ht="31" customHeight="1" x14ac:dyDescent="0.35">
      <c r="A329" s="133"/>
      <c r="B329" s="135"/>
      <c r="C329" s="137"/>
      <c r="D329" s="131"/>
      <c r="E329" s="131"/>
      <c r="F329" s="25" t="s">
        <v>353</v>
      </c>
      <c r="G329" s="164"/>
      <c r="H329" s="132"/>
    </row>
    <row r="330" spans="1:9" s="16" customFormat="1" ht="31" x14ac:dyDescent="0.35">
      <c r="A330" s="43">
        <v>7</v>
      </c>
      <c r="B330" s="22" t="s">
        <v>354</v>
      </c>
      <c r="C330" s="23">
        <v>130</v>
      </c>
      <c r="D330" s="49">
        <f>SUM(D331:D363)</f>
        <v>22.44</v>
      </c>
      <c r="E330" s="23">
        <v>120</v>
      </c>
      <c r="F330" s="64" t="s">
        <v>560</v>
      </c>
      <c r="G330" s="21"/>
      <c r="H330" s="5"/>
    </row>
    <row r="331" spans="1:9" ht="41" customHeight="1" x14ac:dyDescent="0.35">
      <c r="A331" s="133" t="s">
        <v>355</v>
      </c>
      <c r="B331" s="135" t="s">
        <v>356</v>
      </c>
      <c r="C331" s="137">
        <v>30</v>
      </c>
      <c r="D331" s="118">
        <f>8.7%*20</f>
        <v>1.7399999999999998</v>
      </c>
      <c r="E331" s="118"/>
      <c r="F331" s="76" t="s">
        <v>357</v>
      </c>
      <c r="G331" s="25"/>
      <c r="H331" s="9" t="s">
        <v>101</v>
      </c>
      <c r="I331" s="115" t="s">
        <v>522</v>
      </c>
    </row>
    <row r="332" spans="1:9" ht="37" customHeight="1" x14ac:dyDescent="0.35">
      <c r="A332" s="133"/>
      <c r="B332" s="135"/>
      <c r="C332" s="137"/>
      <c r="D332" s="131"/>
      <c r="E332" s="131"/>
      <c r="F332" s="75" t="s">
        <v>358</v>
      </c>
      <c r="G332" s="25" t="s">
        <v>519</v>
      </c>
      <c r="H332" s="131" t="s">
        <v>362</v>
      </c>
      <c r="I332" s="116"/>
    </row>
    <row r="333" spans="1:9" ht="66.5" customHeight="1" x14ac:dyDescent="0.35">
      <c r="A333" s="133"/>
      <c r="B333" s="135"/>
      <c r="C333" s="137"/>
      <c r="D333" s="131"/>
      <c r="E333" s="131"/>
      <c r="F333" s="75" t="s">
        <v>359</v>
      </c>
      <c r="G333" s="25" t="s">
        <v>520</v>
      </c>
      <c r="H333" s="131"/>
      <c r="I333" s="116"/>
    </row>
    <row r="334" spans="1:9" ht="46.5" x14ac:dyDescent="0.35">
      <c r="A334" s="133"/>
      <c r="B334" s="135"/>
      <c r="C334" s="137"/>
      <c r="D334" s="131"/>
      <c r="E334" s="131"/>
      <c r="F334" s="75" t="s">
        <v>360</v>
      </c>
      <c r="G334" s="25"/>
      <c r="H334" s="131"/>
    </row>
    <row r="335" spans="1:9" ht="22" customHeight="1" x14ac:dyDescent="0.35">
      <c r="A335" s="133"/>
      <c r="B335" s="135"/>
      <c r="C335" s="137"/>
      <c r="D335" s="131"/>
      <c r="E335" s="131"/>
      <c r="F335" s="75" t="s">
        <v>270</v>
      </c>
      <c r="G335" s="25"/>
      <c r="H335" s="131"/>
    </row>
    <row r="336" spans="1:9" ht="18.5" customHeight="1" x14ac:dyDescent="0.35">
      <c r="A336" s="133"/>
      <c r="B336" s="135"/>
      <c r="C336" s="137"/>
      <c r="D336" s="131"/>
      <c r="E336" s="119"/>
      <c r="F336" s="77" t="s">
        <v>72</v>
      </c>
      <c r="G336" s="25"/>
      <c r="H336" s="119"/>
    </row>
    <row r="337" spans="1:9" ht="38" customHeight="1" x14ac:dyDescent="0.35">
      <c r="A337" s="120" t="s">
        <v>363</v>
      </c>
      <c r="B337" s="134" t="s">
        <v>364</v>
      </c>
      <c r="C337" s="121">
        <v>10</v>
      </c>
      <c r="D337" s="118">
        <v>10</v>
      </c>
      <c r="E337" s="118"/>
      <c r="F337" s="32" t="s">
        <v>365</v>
      </c>
      <c r="G337" s="32"/>
      <c r="H337" s="9" t="s">
        <v>101</v>
      </c>
      <c r="I337" s="117" t="s">
        <v>522</v>
      </c>
    </row>
    <row r="338" spans="1:9" ht="59.5" customHeight="1" x14ac:dyDescent="0.35">
      <c r="A338" s="133"/>
      <c r="B338" s="135"/>
      <c r="C338" s="137"/>
      <c r="D338" s="131"/>
      <c r="E338" s="131"/>
      <c r="F338" s="30" t="s">
        <v>366</v>
      </c>
      <c r="G338" s="26" t="s">
        <v>523</v>
      </c>
      <c r="H338" s="126" t="s">
        <v>521</v>
      </c>
      <c r="I338" s="117"/>
    </row>
    <row r="339" spans="1:9" ht="43" customHeight="1" x14ac:dyDescent="0.35">
      <c r="A339" s="133"/>
      <c r="B339" s="135"/>
      <c r="C339" s="137"/>
      <c r="D339" s="131"/>
      <c r="E339" s="131"/>
      <c r="F339" s="30" t="s">
        <v>71</v>
      </c>
      <c r="G339" s="25" t="s">
        <v>520</v>
      </c>
      <c r="H339" s="126"/>
      <c r="I339" s="117"/>
    </row>
    <row r="340" spans="1:9" ht="19.5" customHeight="1" x14ac:dyDescent="0.35">
      <c r="A340" s="123"/>
      <c r="B340" s="136"/>
      <c r="C340" s="124"/>
      <c r="D340" s="119"/>
      <c r="E340" s="119"/>
      <c r="F340" s="31" t="s">
        <v>72</v>
      </c>
      <c r="G340" s="31"/>
      <c r="H340" s="127"/>
    </row>
    <row r="341" spans="1:9" ht="46.5" x14ac:dyDescent="0.35">
      <c r="A341" s="166" t="s">
        <v>368</v>
      </c>
      <c r="B341" s="169" t="s">
        <v>369</v>
      </c>
      <c r="C341" s="172">
        <v>40</v>
      </c>
      <c r="D341" s="153">
        <v>0</v>
      </c>
      <c r="E341" s="153"/>
      <c r="F341" s="97" t="s">
        <v>370</v>
      </c>
      <c r="G341" s="180" t="s">
        <v>367</v>
      </c>
      <c r="H341" s="161" t="s">
        <v>524</v>
      </c>
    </row>
    <row r="342" spans="1:9" ht="31" x14ac:dyDescent="0.35">
      <c r="A342" s="167"/>
      <c r="B342" s="170"/>
      <c r="C342" s="173"/>
      <c r="D342" s="146"/>
      <c r="E342" s="146"/>
      <c r="F342" s="94" t="s">
        <v>371</v>
      </c>
      <c r="G342" s="180"/>
      <c r="H342" s="161"/>
    </row>
    <row r="343" spans="1:9" ht="58" customHeight="1" x14ac:dyDescent="0.35">
      <c r="A343" s="167"/>
      <c r="B343" s="170"/>
      <c r="C343" s="173"/>
      <c r="D343" s="146"/>
      <c r="E343" s="146"/>
      <c r="F343" s="94" t="s">
        <v>372</v>
      </c>
      <c r="G343" s="180"/>
      <c r="H343" s="161"/>
    </row>
    <row r="344" spans="1:9" ht="54.5" customHeight="1" x14ac:dyDescent="0.35">
      <c r="A344" s="167"/>
      <c r="B344" s="170"/>
      <c r="C344" s="173"/>
      <c r="D344" s="146"/>
      <c r="E344" s="146"/>
      <c r="F344" s="94" t="s">
        <v>360</v>
      </c>
      <c r="G344" s="180"/>
      <c r="H344" s="161"/>
    </row>
    <row r="345" spans="1:9" ht="31" x14ac:dyDescent="0.35">
      <c r="A345" s="167"/>
      <c r="B345" s="170"/>
      <c r="C345" s="173"/>
      <c r="D345" s="146"/>
      <c r="E345" s="146"/>
      <c r="F345" s="94" t="s">
        <v>373</v>
      </c>
      <c r="G345" s="180"/>
      <c r="H345" s="161"/>
    </row>
    <row r="346" spans="1:9" ht="53" customHeight="1" x14ac:dyDescent="0.35">
      <c r="A346" s="167"/>
      <c r="B346" s="170"/>
      <c r="C346" s="173"/>
      <c r="D346" s="146"/>
      <c r="E346" s="146"/>
      <c r="F346" s="94" t="s">
        <v>374</v>
      </c>
      <c r="G346" s="180"/>
      <c r="H346" s="161"/>
    </row>
    <row r="347" spans="1:9" ht="15.5" x14ac:dyDescent="0.35">
      <c r="A347" s="167"/>
      <c r="B347" s="170"/>
      <c r="C347" s="173"/>
      <c r="D347" s="146"/>
      <c r="E347" s="146"/>
      <c r="F347" s="94" t="s">
        <v>375</v>
      </c>
      <c r="G347" s="180"/>
      <c r="H347" s="161"/>
    </row>
    <row r="348" spans="1:9" ht="15.5" x14ac:dyDescent="0.35">
      <c r="A348" s="167"/>
      <c r="B348" s="170"/>
      <c r="C348" s="173"/>
      <c r="D348" s="146"/>
      <c r="E348" s="146"/>
      <c r="F348" s="94" t="s">
        <v>125</v>
      </c>
      <c r="G348" s="180"/>
      <c r="H348" s="161"/>
    </row>
    <row r="349" spans="1:9" ht="15.5" x14ac:dyDescent="0.35">
      <c r="A349" s="167"/>
      <c r="B349" s="170"/>
      <c r="C349" s="173"/>
      <c r="D349" s="146"/>
      <c r="E349" s="146"/>
      <c r="F349" s="94" t="s">
        <v>345</v>
      </c>
      <c r="G349" s="180"/>
      <c r="H349" s="161"/>
    </row>
    <row r="350" spans="1:9" ht="36" customHeight="1" x14ac:dyDescent="0.35">
      <c r="A350" s="168"/>
      <c r="B350" s="171"/>
      <c r="C350" s="174"/>
      <c r="D350" s="154"/>
      <c r="E350" s="154"/>
      <c r="F350" s="98" t="s">
        <v>346</v>
      </c>
      <c r="G350" s="180"/>
      <c r="H350" s="161"/>
    </row>
    <row r="351" spans="1:9" ht="66.5" customHeight="1" x14ac:dyDescent="0.35">
      <c r="A351" s="133" t="s">
        <v>377</v>
      </c>
      <c r="B351" s="135" t="s">
        <v>378</v>
      </c>
      <c r="C351" s="137">
        <v>20</v>
      </c>
      <c r="D351" s="118">
        <v>0</v>
      </c>
      <c r="E351" s="118"/>
      <c r="F351" s="25" t="s">
        <v>379</v>
      </c>
      <c r="G351" s="9" t="s">
        <v>525</v>
      </c>
      <c r="H351" s="132" t="s">
        <v>376</v>
      </c>
    </row>
    <row r="352" spans="1:9" ht="51.5" customHeight="1" x14ac:dyDescent="0.35">
      <c r="A352" s="133"/>
      <c r="B352" s="135"/>
      <c r="C352" s="137"/>
      <c r="D352" s="131"/>
      <c r="E352" s="131"/>
      <c r="F352" s="25" t="s">
        <v>380</v>
      </c>
      <c r="G352" s="75" t="s">
        <v>526</v>
      </c>
      <c r="H352" s="132"/>
    </row>
    <row r="353" spans="1:8" ht="19" customHeight="1" x14ac:dyDescent="0.35">
      <c r="A353" s="133"/>
      <c r="B353" s="135"/>
      <c r="C353" s="137"/>
      <c r="D353" s="131"/>
      <c r="E353" s="131"/>
      <c r="F353" s="25" t="s">
        <v>71</v>
      </c>
      <c r="G353" s="75"/>
      <c r="H353" s="132"/>
    </row>
    <row r="354" spans="1:8" ht="22" customHeight="1" x14ac:dyDescent="0.35">
      <c r="A354" s="133"/>
      <c r="B354" s="135"/>
      <c r="C354" s="137"/>
      <c r="D354" s="131"/>
      <c r="E354" s="131"/>
      <c r="F354" s="25" t="s">
        <v>72</v>
      </c>
      <c r="G354" s="77"/>
      <c r="H354" s="132"/>
    </row>
    <row r="355" spans="1:8" ht="52.5" customHeight="1" x14ac:dyDescent="0.35">
      <c r="A355" s="120" t="s">
        <v>381</v>
      </c>
      <c r="B355" s="134" t="s">
        <v>382</v>
      </c>
      <c r="C355" s="121">
        <v>10</v>
      </c>
      <c r="D355" s="118">
        <v>10</v>
      </c>
      <c r="E355" s="118"/>
      <c r="F355" s="32" t="s">
        <v>383</v>
      </c>
      <c r="G355" s="54" t="s">
        <v>527</v>
      </c>
      <c r="H355" s="9" t="s">
        <v>67</v>
      </c>
    </row>
    <row r="356" spans="1:8" ht="53" customHeight="1" x14ac:dyDescent="0.35">
      <c r="A356" s="123"/>
      <c r="B356" s="136"/>
      <c r="C356" s="124"/>
      <c r="D356" s="119"/>
      <c r="E356" s="119"/>
      <c r="F356" s="31" t="s">
        <v>384</v>
      </c>
      <c r="G356" s="95" t="s">
        <v>528</v>
      </c>
      <c r="H356" s="90" t="s">
        <v>529</v>
      </c>
    </row>
    <row r="357" spans="1:8" ht="46.5" x14ac:dyDescent="0.35">
      <c r="A357" s="133" t="s">
        <v>385</v>
      </c>
      <c r="B357" s="135" t="s">
        <v>386</v>
      </c>
      <c r="C357" s="137">
        <v>10</v>
      </c>
      <c r="D357" s="177">
        <f>0.07%/1%*10</f>
        <v>0.70000000000000007</v>
      </c>
      <c r="E357" s="118"/>
      <c r="F357" s="25" t="s">
        <v>387</v>
      </c>
      <c r="G357" s="164" t="s">
        <v>518</v>
      </c>
      <c r="H357" s="132" t="s">
        <v>101</v>
      </c>
    </row>
    <row r="358" spans="1:8" ht="54.5" customHeight="1" x14ac:dyDescent="0.35">
      <c r="A358" s="133"/>
      <c r="B358" s="135"/>
      <c r="C358" s="137"/>
      <c r="D358" s="178"/>
      <c r="E358" s="131"/>
      <c r="F358" s="25" t="s">
        <v>388</v>
      </c>
      <c r="G358" s="164"/>
      <c r="H358" s="132"/>
    </row>
    <row r="359" spans="1:8" ht="77.5" x14ac:dyDescent="0.35">
      <c r="A359" s="133"/>
      <c r="B359" s="135"/>
      <c r="C359" s="137"/>
      <c r="D359" s="178"/>
      <c r="E359" s="131"/>
      <c r="F359" s="25" t="s">
        <v>351</v>
      </c>
      <c r="G359" s="164"/>
      <c r="H359" s="132"/>
    </row>
    <row r="360" spans="1:8" ht="15.5" x14ac:dyDescent="0.35">
      <c r="A360" s="133"/>
      <c r="B360" s="135"/>
      <c r="C360" s="137"/>
      <c r="D360" s="178"/>
      <c r="E360" s="131"/>
      <c r="F360" s="25" t="s">
        <v>250</v>
      </c>
      <c r="G360" s="164"/>
      <c r="H360" s="132"/>
    </row>
    <row r="361" spans="1:8" ht="15.5" x14ac:dyDescent="0.35">
      <c r="A361" s="133"/>
      <c r="B361" s="135"/>
      <c r="C361" s="137"/>
      <c r="D361" s="178"/>
      <c r="E361" s="131"/>
      <c r="F361" s="25" t="s">
        <v>125</v>
      </c>
      <c r="G361" s="164"/>
      <c r="H361" s="132"/>
    </row>
    <row r="362" spans="1:8" ht="19" customHeight="1" x14ac:dyDescent="0.35">
      <c r="A362" s="133"/>
      <c r="B362" s="135"/>
      <c r="C362" s="137"/>
      <c r="D362" s="178"/>
      <c r="E362" s="131"/>
      <c r="F362" s="25" t="s">
        <v>389</v>
      </c>
      <c r="G362" s="164"/>
      <c r="H362" s="132"/>
    </row>
    <row r="363" spans="1:8" ht="38" customHeight="1" x14ac:dyDescent="0.35">
      <c r="A363" s="133"/>
      <c r="B363" s="135"/>
      <c r="C363" s="137"/>
      <c r="D363" s="179"/>
      <c r="E363" s="119"/>
      <c r="F363" s="25" t="s">
        <v>390</v>
      </c>
      <c r="G363" s="164"/>
      <c r="H363" s="132"/>
    </row>
    <row r="364" spans="1:8" ht="15.5" x14ac:dyDescent="0.35">
      <c r="A364" s="43">
        <v>8</v>
      </c>
      <c r="B364" s="22" t="s">
        <v>391</v>
      </c>
      <c r="C364" s="4">
        <v>130</v>
      </c>
      <c r="D364" s="44">
        <f>SUM(D365:D399)</f>
        <v>90.043999999999997</v>
      </c>
      <c r="E364" s="4"/>
      <c r="F364" s="42"/>
      <c r="G364" s="21"/>
      <c r="H364" s="5"/>
    </row>
    <row r="365" spans="1:8" ht="36" customHeight="1" x14ac:dyDescent="0.35">
      <c r="A365" s="167" t="s">
        <v>392</v>
      </c>
      <c r="B365" s="170" t="s">
        <v>393</v>
      </c>
      <c r="C365" s="173">
        <v>20</v>
      </c>
      <c r="D365" s="153">
        <f>82%*20</f>
        <v>16.399999999999999</v>
      </c>
      <c r="E365" s="153"/>
      <c r="F365" s="94" t="s">
        <v>394</v>
      </c>
      <c r="G365" s="89" t="s">
        <v>536</v>
      </c>
      <c r="H365" s="161" t="s">
        <v>334</v>
      </c>
    </row>
    <row r="366" spans="1:8" ht="20" customHeight="1" x14ac:dyDescent="0.35">
      <c r="A366" s="167"/>
      <c r="B366" s="170"/>
      <c r="C366" s="173"/>
      <c r="D366" s="146"/>
      <c r="E366" s="146"/>
      <c r="F366" s="94" t="s">
        <v>535</v>
      </c>
      <c r="G366" s="146" t="s">
        <v>537</v>
      </c>
      <c r="H366" s="161"/>
    </row>
    <row r="367" spans="1:8" ht="15.5" x14ac:dyDescent="0.35">
      <c r="A367" s="167"/>
      <c r="B367" s="170"/>
      <c r="C367" s="173"/>
      <c r="D367" s="146"/>
      <c r="E367" s="146"/>
      <c r="F367" s="94" t="s">
        <v>71</v>
      </c>
      <c r="G367" s="146"/>
      <c r="H367" s="161"/>
    </row>
    <row r="368" spans="1:8" ht="20.5" customHeight="1" x14ac:dyDescent="0.35">
      <c r="A368" s="167"/>
      <c r="B368" s="170"/>
      <c r="C368" s="173"/>
      <c r="D368" s="154"/>
      <c r="E368" s="154"/>
      <c r="F368" s="94" t="s">
        <v>396</v>
      </c>
      <c r="G368" s="154"/>
      <c r="H368" s="153"/>
    </row>
    <row r="369" spans="1:10" ht="62" x14ac:dyDescent="0.35">
      <c r="A369" s="166" t="s">
        <v>397</v>
      </c>
      <c r="B369" s="169" t="s">
        <v>398</v>
      </c>
      <c r="C369" s="172">
        <v>20</v>
      </c>
      <c r="D369" s="153">
        <v>20</v>
      </c>
      <c r="E369" s="153"/>
      <c r="F369" s="85" t="s">
        <v>399</v>
      </c>
      <c r="G369" s="97" t="s">
        <v>552</v>
      </c>
      <c r="H369" s="89" t="s">
        <v>67</v>
      </c>
    </row>
    <row r="370" spans="1:10" ht="31" x14ac:dyDescent="0.35">
      <c r="A370" s="167"/>
      <c r="B370" s="170"/>
      <c r="C370" s="173"/>
      <c r="D370" s="146"/>
      <c r="E370" s="146"/>
      <c r="F370" s="86" t="s">
        <v>534</v>
      </c>
      <c r="G370" s="113" t="s">
        <v>483</v>
      </c>
      <c r="H370" s="146" t="s">
        <v>557</v>
      </c>
    </row>
    <row r="371" spans="1:10" ht="58" customHeight="1" x14ac:dyDescent="0.35">
      <c r="A371" s="167"/>
      <c r="B371" s="170"/>
      <c r="C371" s="173"/>
      <c r="D371" s="146"/>
      <c r="E371" s="146"/>
      <c r="F371" s="86" t="s">
        <v>401</v>
      </c>
      <c r="G371" s="146" t="s">
        <v>556</v>
      </c>
      <c r="H371" s="146"/>
      <c r="J371" s="110"/>
    </row>
    <row r="372" spans="1:10" ht="15.5" x14ac:dyDescent="0.35">
      <c r="A372" s="167"/>
      <c r="B372" s="170"/>
      <c r="C372" s="173"/>
      <c r="D372" s="146"/>
      <c r="E372" s="146"/>
      <c r="F372" s="86" t="s">
        <v>125</v>
      </c>
      <c r="G372" s="146"/>
      <c r="H372" s="146"/>
    </row>
    <row r="373" spans="1:10" ht="15.5" x14ac:dyDescent="0.35">
      <c r="A373" s="167"/>
      <c r="B373" s="170"/>
      <c r="C373" s="173"/>
      <c r="D373" s="146"/>
      <c r="E373" s="146"/>
      <c r="F373" s="86" t="s">
        <v>126</v>
      </c>
      <c r="G373" s="94"/>
      <c r="H373" s="146"/>
    </row>
    <row r="374" spans="1:10" ht="31" x14ac:dyDescent="0.35">
      <c r="A374" s="168"/>
      <c r="B374" s="171"/>
      <c r="C374" s="174"/>
      <c r="D374" s="154"/>
      <c r="E374" s="154"/>
      <c r="F374" s="87" t="s">
        <v>127</v>
      </c>
      <c r="G374" s="98"/>
      <c r="H374" s="154"/>
    </row>
    <row r="375" spans="1:10" ht="31" x14ac:dyDescent="0.35">
      <c r="A375" s="133" t="s">
        <v>402</v>
      </c>
      <c r="B375" s="135" t="s">
        <v>403</v>
      </c>
      <c r="C375" s="137">
        <v>20</v>
      </c>
      <c r="D375" s="175">
        <f>5.41%/50%*20</f>
        <v>2.1640000000000001</v>
      </c>
      <c r="E375" s="118"/>
      <c r="F375" s="76" t="s">
        <v>404</v>
      </c>
      <c r="G375" s="25"/>
      <c r="H375" s="119" t="s">
        <v>67</v>
      </c>
    </row>
    <row r="376" spans="1:10" ht="31" x14ac:dyDescent="0.35">
      <c r="A376" s="133"/>
      <c r="B376" s="135"/>
      <c r="C376" s="137"/>
      <c r="D376" s="176"/>
      <c r="E376" s="131"/>
      <c r="F376" s="75" t="s">
        <v>400</v>
      </c>
      <c r="G376" s="80" t="s">
        <v>551</v>
      </c>
      <c r="H376" s="132"/>
    </row>
    <row r="377" spans="1:10" ht="31" x14ac:dyDescent="0.35">
      <c r="A377" s="133"/>
      <c r="B377" s="135"/>
      <c r="C377" s="137"/>
      <c r="D377" s="176"/>
      <c r="E377" s="131"/>
      <c r="F377" s="75" t="s">
        <v>71</v>
      </c>
      <c r="G377" s="25" t="s">
        <v>530</v>
      </c>
      <c r="H377" s="132"/>
    </row>
    <row r="378" spans="1:10" ht="15.5" x14ac:dyDescent="0.35">
      <c r="A378" s="133"/>
      <c r="B378" s="135"/>
      <c r="C378" s="137"/>
      <c r="D378" s="176"/>
      <c r="E378" s="131"/>
      <c r="F378" s="75" t="s">
        <v>125</v>
      </c>
      <c r="G378" s="25"/>
      <c r="H378" s="132"/>
    </row>
    <row r="379" spans="1:10" ht="15.5" x14ac:dyDescent="0.35">
      <c r="A379" s="133"/>
      <c r="B379" s="135"/>
      <c r="C379" s="137"/>
      <c r="D379" s="176"/>
      <c r="E379" s="131"/>
      <c r="F379" s="75" t="s">
        <v>405</v>
      </c>
      <c r="G379" s="25"/>
      <c r="H379" s="132"/>
    </row>
    <row r="380" spans="1:10" ht="31" x14ac:dyDescent="0.35">
      <c r="A380" s="133"/>
      <c r="B380" s="135"/>
      <c r="C380" s="137"/>
      <c r="D380" s="176"/>
      <c r="E380" s="131"/>
      <c r="F380" s="77" t="s">
        <v>406</v>
      </c>
      <c r="G380" s="25"/>
      <c r="H380" s="132"/>
    </row>
    <row r="381" spans="1:10" ht="15.5" x14ac:dyDescent="0.35">
      <c r="A381" s="120" t="s">
        <v>407</v>
      </c>
      <c r="B381" s="134" t="s">
        <v>408</v>
      </c>
      <c r="C381" s="121">
        <v>20</v>
      </c>
      <c r="D381" s="118">
        <v>20</v>
      </c>
      <c r="E381" s="118"/>
      <c r="F381" s="32" t="s">
        <v>409</v>
      </c>
      <c r="G381" s="164" t="s">
        <v>531</v>
      </c>
      <c r="H381" s="233" t="s">
        <v>459</v>
      </c>
    </row>
    <row r="382" spans="1:10" ht="44" customHeight="1" x14ac:dyDescent="0.35">
      <c r="A382" s="133"/>
      <c r="B382" s="135"/>
      <c r="C382" s="137"/>
      <c r="D382" s="131"/>
      <c r="E382" s="131"/>
      <c r="F382" s="30" t="s">
        <v>410</v>
      </c>
      <c r="G382" s="164"/>
      <c r="H382" s="126"/>
    </row>
    <row r="383" spans="1:10" ht="85.5" customHeight="1" x14ac:dyDescent="0.35">
      <c r="A383" s="133"/>
      <c r="B383" s="135"/>
      <c r="C383" s="137"/>
      <c r="D383" s="131"/>
      <c r="E383" s="131"/>
      <c r="F383" s="30" t="s">
        <v>71</v>
      </c>
      <c r="G383" s="164"/>
      <c r="H383" s="126"/>
    </row>
    <row r="384" spans="1:10" ht="15.5" x14ac:dyDescent="0.35">
      <c r="A384" s="123"/>
      <c r="B384" s="136"/>
      <c r="C384" s="124"/>
      <c r="D384" s="119"/>
      <c r="E384" s="119"/>
      <c r="F384" s="31" t="s">
        <v>72</v>
      </c>
      <c r="G384" s="164"/>
      <c r="H384" s="127"/>
    </row>
    <row r="385" spans="1:11" ht="31" x14ac:dyDescent="0.35">
      <c r="A385" s="167" t="s">
        <v>411</v>
      </c>
      <c r="B385" s="170" t="s">
        <v>412</v>
      </c>
      <c r="C385" s="173">
        <v>20</v>
      </c>
      <c r="D385" s="153">
        <v>20</v>
      </c>
      <c r="E385" s="153"/>
      <c r="F385" s="94" t="s">
        <v>413</v>
      </c>
      <c r="G385" s="85"/>
      <c r="H385" s="89" t="s">
        <v>416</v>
      </c>
    </row>
    <row r="386" spans="1:11" ht="31" x14ac:dyDescent="0.35">
      <c r="A386" s="167"/>
      <c r="B386" s="170"/>
      <c r="C386" s="173"/>
      <c r="D386" s="146"/>
      <c r="E386" s="146"/>
      <c r="F386" s="94" t="s">
        <v>395</v>
      </c>
      <c r="G386" s="86" t="s">
        <v>553</v>
      </c>
      <c r="H386" s="107"/>
    </row>
    <row r="387" spans="1:11" ht="57.75" customHeight="1" x14ac:dyDescent="0.35">
      <c r="A387" s="167"/>
      <c r="B387" s="170"/>
      <c r="C387" s="173"/>
      <c r="D387" s="146"/>
      <c r="E387" s="146"/>
      <c r="F387" s="94" t="s">
        <v>414</v>
      </c>
      <c r="G387" s="146" t="s">
        <v>361</v>
      </c>
      <c r="H387" s="146" t="s">
        <v>417</v>
      </c>
    </row>
    <row r="388" spans="1:11" ht="15.5" x14ac:dyDescent="0.35">
      <c r="A388" s="167"/>
      <c r="B388" s="170"/>
      <c r="C388" s="173"/>
      <c r="D388" s="146"/>
      <c r="E388" s="146"/>
      <c r="F388" s="94" t="s">
        <v>125</v>
      </c>
      <c r="G388" s="146"/>
      <c r="H388" s="146"/>
    </row>
    <row r="389" spans="1:11" ht="15.5" x14ac:dyDescent="0.35">
      <c r="A389" s="167"/>
      <c r="B389" s="170"/>
      <c r="C389" s="173"/>
      <c r="D389" s="146"/>
      <c r="E389" s="146"/>
      <c r="F389" s="94" t="s">
        <v>415</v>
      </c>
      <c r="G389" s="146"/>
      <c r="H389" s="146"/>
    </row>
    <row r="390" spans="1:11" ht="31" x14ac:dyDescent="0.35">
      <c r="A390" s="167"/>
      <c r="B390" s="170"/>
      <c r="C390" s="173"/>
      <c r="D390" s="154"/>
      <c r="E390" s="154"/>
      <c r="F390" s="94" t="s">
        <v>127</v>
      </c>
      <c r="G390" s="154"/>
      <c r="H390" s="154"/>
    </row>
    <row r="391" spans="1:11" ht="49.5" customHeight="1" x14ac:dyDescent="0.35">
      <c r="A391" s="166" t="s">
        <v>418</v>
      </c>
      <c r="B391" s="169" t="s">
        <v>555</v>
      </c>
      <c r="C391" s="172">
        <v>10</v>
      </c>
      <c r="D391" s="162">
        <f xml:space="preserve"> 11.8%*10</f>
        <v>1.1800000000000002</v>
      </c>
      <c r="E391" s="153"/>
      <c r="F391" s="82" t="s">
        <v>419</v>
      </c>
      <c r="G391" s="112" t="s">
        <v>554</v>
      </c>
      <c r="H391" s="161" t="s">
        <v>416</v>
      </c>
      <c r="K391" s="111">
        <v>88.14</v>
      </c>
    </row>
    <row r="392" spans="1:11" ht="51" customHeight="1" x14ac:dyDescent="0.35">
      <c r="A392" s="167"/>
      <c r="B392" s="170"/>
      <c r="C392" s="173"/>
      <c r="D392" s="145"/>
      <c r="E392" s="146"/>
      <c r="F392" s="83" t="s">
        <v>420</v>
      </c>
      <c r="G392" s="146" t="s">
        <v>361</v>
      </c>
      <c r="H392" s="161"/>
    </row>
    <row r="393" spans="1:11" ht="15.5" x14ac:dyDescent="0.35">
      <c r="A393" s="167"/>
      <c r="B393" s="170"/>
      <c r="C393" s="173"/>
      <c r="D393" s="145"/>
      <c r="E393" s="146"/>
      <c r="F393" s="83" t="s">
        <v>71</v>
      </c>
      <c r="G393" s="146"/>
      <c r="H393" s="161"/>
    </row>
    <row r="394" spans="1:11" ht="18.5" customHeight="1" x14ac:dyDescent="0.35">
      <c r="A394" s="168"/>
      <c r="B394" s="171"/>
      <c r="C394" s="174"/>
      <c r="D394" s="163"/>
      <c r="E394" s="154"/>
      <c r="F394" s="84" t="s">
        <v>72</v>
      </c>
      <c r="G394" s="154"/>
      <c r="H394" s="161"/>
    </row>
    <row r="395" spans="1:11" ht="67" customHeight="1" x14ac:dyDescent="0.35">
      <c r="A395" s="133" t="s">
        <v>421</v>
      </c>
      <c r="B395" s="135" t="s">
        <v>422</v>
      </c>
      <c r="C395" s="137">
        <v>10</v>
      </c>
      <c r="D395" s="118">
        <f>49/50%*10%</f>
        <v>9.8000000000000007</v>
      </c>
      <c r="E395" s="118"/>
      <c r="F395" s="25" t="s">
        <v>423</v>
      </c>
      <c r="G395" s="164" t="s">
        <v>533</v>
      </c>
      <c r="H395" s="132" t="s">
        <v>217</v>
      </c>
    </row>
    <row r="396" spans="1:11" ht="62" x14ac:dyDescent="0.35">
      <c r="A396" s="133"/>
      <c r="B396" s="135"/>
      <c r="C396" s="137"/>
      <c r="D396" s="131"/>
      <c r="E396" s="131"/>
      <c r="F396" s="25" t="s">
        <v>424</v>
      </c>
      <c r="G396" s="164"/>
      <c r="H396" s="132"/>
    </row>
    <row r="397" spans="1:11" ht="15.5" x14ac:dyDescent="0.35">
      <c r="A397" s="133"/>
      <c r="B397" s="135"/>
      <c r="C397" s="137"/>
      <c r="D397" s="131"/>
      <c r="E397" s="131"/>
      <c r="F397" s="25" t="s">
        <v>71</v>
      </c>
      <c r="G397" s="164"/>
      <c r="H397" s="132"/>
    </row>
    <row r="398" spans="1:11" ht="19" customHeight="1" x14ac:dyDescent="0.35">
      <c r="A398" s="133"/>
      <c r="B398" s="135"/>
      <c r="C398" s="137"/>
      <c r="D398" s="131"/>
      <c r="E398" s="131"/>
      <c r="F398" s="25" t="s">
        <v>72</v>
      </c>
      <c r="G398" s="164"/>
      <c r="H398" s="132"/>
    </row>
    <row r="399" spans="1:11" ht="49.5" customHeight="1" x14ac:dyDescent="0.35">
      <c r="A399" s="120" t="s">
        <v>425</v>
      </c>
      <c r="B399" s="134" t="s">
        <v>426</v>
      </c>
      <c r="C399" s="121">
        <v>10</v>
      </c>
      <c r="D399" s="118">
        <f>0.05%/1%*10</f>
        <v>0.5</v>
      </c>
      <c r="E399" s="118"/>
      <c r="F399" s="32" t="s">
        <v>427</v>
      </c>
      <c r="G399" s="164" t="s">
        <v>532</v>
      </c>
      <c r="H399" s="132" t="s">
        <v>101</v>
      </c>
    </row>
    <row r="400" spans="1:11" ht="51.5" customHeight="1" x14ac:dyDescent="0.35">
      <c r="A400" s="133"/>
      <c r="B400" s="135"/>
      <c r="C400" s="137"/>
      <c r="D400" s="131"/>
      <c r="E400" s="131"/>
      <c r="F400" s="30" t="s">
        <v>428</v>
      </c>
      <c r="G400" s="164"/>
      <c r="H400" s="132"/>
    </row>
    <row r="401" spans="1:8" ht="82.5" customHeight="1" x14ac:dyDescent="0.35">
      <c r="A401" s="133"/>
      <c r="B401" s="135"/>
      <c r="C401" s="137"/>
      <c r="D401" s="131"/>
      <c r="E401" s="131"/>
      <c r="F401" s="30" t="s">
        <v>351</v>
      </c>
      <c r="G401" s="164"/>
      <c r="H401" s="132"/>
    </row>
    <row r="402" spans="1:8" ht="20" customHeight="1" x14ac:dyDescent="0.35">
      <c r="A402" s="133"/>
      <c r="B402" s="135"/>
      <c r="C402" s="137"/>
      <c r="D402" s="131"/>
      <c r="E402" s="131"/>
      <c r="F402" s="30" t="s">
        <v>250</v>
      </c>
      <c r="G402" s="164"/>
      <c r="H402" s="132"/>
    </row>
    <row r="403" spans="1:8" ht="53" customHeight="1" x14ac:dyDescent="0.35">
      <c r="A403" s="133"/>
      <c r="B403" s="135"/>
      <c r="C403" s="137"/>
      <c r="D403" s="131"/>
      <c r="E403" s="131"/>
      <c r="F403" s="30" t="s">
        <v>429</v>
      </c>
      <c r="G403" s="164"/>
      <c r="H403" s="132"/>
    </row>
    <row r="404" spans="1:8" ht="23.5" customHeight="1" x14ac:dyDescent="0.35">
      <c r="A404" s="133"/>
      <c r="B404" s="135"/>
      <c r="C404" s="137"/>
      <c r="D404" s="131"/>
      <c r="E404" s="131"/>
      <c r="F404" s="30" t="s">
        <v>430</v>
      </c>
      <c r="G404" s="164"/>
      <c r="H404" s="132"/>
    </row>
    <row r="405" spans="1:8" ht="57.5" customHeight="1" x14ac:dyDescent="0.35">
      <c r="A405" s="133"/>
      <c r="B405" s="135"/>
      <c r="C405" s="137"/>
      <c r="D405" s="131"/>
      <c r="E405" s="131"/>
      <c r="F405" s="30" t="s">
        <v>431</v>
      </c>
      <c r="G405" s="164"/>
      <c r="H405" s="132"/>
    </row>
    <row r="406" spans="1:8" ht="15.5" x14ac:dyDescent="0.35">
      <c r="A406" s="133"/>
      <c r="B406" s="135"/>
      <c r="C406" s="137"/>
      <c r="D406" s="131"/>
      <c r="E406" s="131"/>
      <c r="F406" s="30" t="s">
        <v>432</v>
      </c>
      <c r="G406" s="164"/>
      <c r="H406" s="132"/>
    </row>
    <row r="407" spans="1:8" ht="56.5" customHeight="1" x14ac:dyDescent="0.35">
      <c r="A407" s="123"/>
      <c r="B407" s="136"/>
      <c r="C407" s="124"/>
      <c r="D407" s="119"/>
      <c r="E407" s="119"/>
      <c r="F407" s="31" t="s">
        <v>190</v>
      </c>
      <c r="G407" s="164"/>
      <c r="H407" s="132"/>
    </row>
    <row r="408" spans="1:8" x14ac:dyDescent="0.35">
      <c r="A408" s="52"/>
    </row>
    <row r="409" spans="1:8" x14ac:dyDescent="0.35">
      <c r="A409" s="53"/>
    </row>
    <row r="410" spans="1:8" x14ac:dyDescent="0.35">
      <c r="A410" s="53"/>
    </row>
    <row r="411" spans="1:8" x14ac:dyDescent="0.35">
      <c r="A411" s="53"/>
    </row>
    <row r="412" spans="1:8" x14ac:dyDescent="0.35">
      <c r="A412" s="53"/>
    </row>
    <row r="413" spans="1:8" x14ac:dyDescent="0.35">
      <c r="A413" s="53"/>
    </row>
    <row r="414" spans="1:8" x14ac:dyDescent="0.35">
      <c r="A414"/>
    </row>
    <row r="415" spans="1:8" x14ac:dyDescent="0.35">
      <c r="A415"/>
    </row>
    <row r="416" spans="1:8" x14ac:dyDescent="0.35">
      <c r="A416"/>
    </row>
    <row r="417" spans="1:1" x14ac:dyDescent="0.35">
      <c r="A417"/>
    </row>
    <row r="418" spans="1:1" x14ac:dyDescent="0.35">
      <c r="A418"/>
    </row>
    <row r="419" spans="1:1" x14ac:dyDescent="0.35">
      <c r="A419"/>
    </row>
    <row r="420" spans="1:1" x14ac:dyDescent="0.35">
      <c r="A420"/>
    </row>
    <row r="421" spans="1:1" x14ac:dyDescent="0.35">
      <c r="A421"/>
    </row>
    <row r="422" spans="1:1" x14ac:dyDescent="0.35">
      <c r="A422"/>
    </row>
    <row r="423" spans="1:1" x14ac:dyDescent="0.35">
      <c r="A423"/>
    </row>
  </sheetData>
  <mergeCells count="544">
    <mergeCell ref="H381:H384"/>
    <mergeCell ref="B70:B71"/>
    <mergeCell ref="C70:C71"/>
    <mergeCell ref="G70:G71"/>
    <mergeCell ref="E76:E77"/>
    <mergeCell ref="H72:H74"/>
    <mergeCell ref="A76:A77"/>
    <mergeCell ref="B76:B77"/>
    <mergeCell ref="C76:C77"/>
    <mergeCell ref="G76:G77"/>
    <mergeCell ref="H76:H77"/>
    <mergeCell ref="D72:D74"/>
    <mergeCell ref="E72:E74"/>
    <mergeCell ref="D76:D77"/>
    <mergeCell ref="G392:G394"/>
    <mergeCell ref="G366:G368"/>
    <mergeCell ref="G371:G372"/>
    <mergeCell ref="G239:G244"/>
    <mergeCell ref="G247:G251"/>
    <mergeCell ref="G253:G257"/>
    <mergeCell ref="E391:E394"/>
    <mergeCell ref="A72:A74"/>
    <mergeCell ref="B72:B74"/>
    <mergeCell ref="C72:C74"/>
    <mergeCell ref="G72:G74"/>
    <mergeCell ref="C385:C390"/>
    <mergeCell ref="D381:D384"/>
    <mergeCell ref="E381:E384"/>
    <mergeCell ref="D385:D390"/>
    <mergeCell ref="E385:E390"/>
    <mergeCell ref="G387:G390"/>
    <mergeCell ref="D145:D148"/>
    <mergeCell ref="E145:E148"/>
    <mergeCell ref="D149:D152"/>
    <mergeCell ref="E122:E128"/>
    <mergeCell ref="B25:D25"/>
    <mergeCell ref="B26:D26"/>
    <mergeCell ref="B29:D29"/>
    <mergeCell ref="B30:D30"/>
    <mergeCell ref="B32:D32"/>
    <mergeCell ref="B31:D31"/>
    <mergeCell ref="B33:D33"/>
    <mergeCell ref="B41:D41"/>
    <mergeCell ref="B35:D35"/>
    <mergeCell ref="B34:D34"/>
    <mergeCell ref="B2:F2"/>
    <mergeCell ref="B13:D13"/>
    <mergeCell ref="B14:D14"/>
    <mergeCell ref="B18:D18"/>
    <mergeCell ref="B19:D19"/>
    <mergeCell ref="B20:D20"/>
    <mergeCell ref="B21:D21"/>
    <mergeCell ref="B22:D22"/>
    <mergeCell ref="A19:A20"/>
    <mergeCell ref="B15:D15"/>
    <mergeCell ref="B6:D6"/>
    <mergeCell ref="B7:D7"/>
    <mergeCell ref="B9:D9"/>
    <mergeCell ref="B8:D8"/>
    <mergeCell ref="B10:D10"/>
    <mergeCell ref="B11:D11"/>
    <mergeCell ref="B12:D12"/>
    <mergeCell ref="E19:E20"/>
    <mergeCell ref="A16:A17"/>
    <mergeCell ref="B16:D17"/>
    <mergeCell ref="E16:E17"/>
    <mergeCell ref="A49:A50"/>
    <mergeCell ref="B49:B50"/>
    <mergeCell ref="C49:C50"/>
    <mergeCell ref="D54:D56"/>
    <mergeCell ref="E54:E56"/>
    <mergeCell ref="D57:D60"/>
    <mergeCell ref="E57:E60"/>
    <mergeCell ref="A54:A56"/>
    <mergeCell ref="B54:B56"/>
    <mergeCell ref="C54:C56"/>
    <mergeCell ref="E49:E50"/>
    <mergeCell ref="D49:D50"/>
    <mergeCell ref="A57:A60"/>
    <mergeCell ref="B57:B60"/>
    <mergeCell ref="C57:C60"/>
    <mergeCell ref="H57:H60"/>
    <mergeCell ref="A61:A64"/>
    <mergeCell ref="H70:H71"/>
    <mergeCell ref="D61:D64"/>
    <mergeCell ref="E61:E64"/>
    <mergeCell ref="D65:D69"/>
    <mergeCell ref="E65:E69"/>
    <mergeCell ref="D70:D71"/>
    <mergeCell ref="E70:E71"/>
    <mergeCell ref="G61:G64"/>
    <mergeCell ref="A70:A71"/>
    <mergeCell ref="A65:A69"/>
    <mergeCell ref="B65:B69"/>
    <mergeCell ref="C65:C69"/>
    <mergeCell ref="B61:B64"/>
    <mergeCell ref="C61:C64"/>
    <mergeCell ref="H61:H64"/>
    <mergeCell ref="H65:H69"/>
    <mergeCell ref="G66:G69"/>
    <mergeCell ref="A78:A79"/>
    <mergeCell ref="B78:B79"/>
    <mergeCell ref="C78:C79"/>
    <mergeCell ref="G78:G79"/>
    <mergeCell ref="H78:H79"/>
    <mergeCell ref="A80:A81"/>
    <mergeCell ref="B80:B81"/>
    <mergeCell ref="C80:C81"/>
    <mergeCell ref="G80:G81"/>
    <mergeCell ref="H80:H81"/>
    <mergeCell ref="D78:D79"/>
    <mergeCell ref="E78:E79"/>
    <mergeCell ref="A82:A83"/>
    <mergeCell ref="B82:B83"/>
    <mergeCell ref="C82:C83"/>
    <mergeCell ref="G82:G83"/>
    <mergeCell ref="H82:H83"/>
    <mergeCell ref="D80:D81"/>
    <mergeCell ref="E80:E81"/>
    <mergeCell ref="D82:D83"/>
    <mergeCell ref="E82:E83"/>
    <mergeCell ref="A84:A85"/>
    <mergeCell ref="B84:B85"/>
    <mergeCell ref="C84:C85"/>
    <mergeCell ref="G84:G85"/>
    <mergeCell ref="H84:H85"/>
    <mergeCell ref="A86:A87"/>
    <mergeCell ref="C86:C87"/>
    <mergeCell ref="D84:D85"/>
    <mergeCell ref="E84:E85"/>
    <mergeCell ref="B86:B88"/>
    <mergeCell ref="G86:G88"/>
    <mergeCell ref="H86:H88"/>
    <mergeCell ref="A89:A90"/>
    <mergeCell ref="B89:B90"/>
    <mergeCell ref="C89:C90"/>
    <mergeCell ref="G89:G90"/>
    <mergeCell ref="H89:H90"/>
    <mergeCell ref="A92:A95"/>
    <mergeCell ref="B92:B95"/>
    <mergeCell ref="C92:C95"/>
    <mergeCell ref="G92:G95"/>
    <mergeCell ref="H92:H95"/>
    <mergeCell ref="D89:D90"/>
    <mergeCell ref="E89:E90"/>
    <mergeCell ref="D92:D95"/>
    <mergeCell ref="E92:E95"/>
    <mergeCell ref="A96:A99"/>
    <mergeCell ref="B96:B99"/>
    <mergeCell ref="C96:C99"/>
    <mergeCell ref="G96:G99"/>
    <mergeCell ref="H96:H99"/>
    <mergeCell ref="A100:A103"/>
    <mergeCell ref="B100:B103"/>
    <mergeCell ref="C100:C103"/>
    <mergeCell ref="G100:G103"/>
    <mergeCell ref="H100:H103"/>
    <mergeCell ref="A104:A109"/>
    <mergeCell ref="B104:B109"/>
    <mergeCell ref="C104:C109"/>
    <mergeCell ref="G104:G109"/>
    <mergeCell ref="H104:H109"/>
    <mergeCell ref="A110:A113"/>
    <mergeCell ref="B110:B113"/>
    <mergeCell ref="C110:C113"/>
    <mergeCell ref="G110:G113"/>
    <mergeCell ref="H110:H113"/>
    <mergeCell ref="A114:A117"/>
    <mergeCell ref="B114:B117"/>
    <mergeCell ref="C114:C117"/>
    <mergeCell ref="G114:G117"/>
    <mergeCell ref="H114:H117"/>
    <mergeCell ref="A118:A121"/>
    <mergeCell ref="B118:B121"/>
    <mergeCell ref="C118:C121"/>
    <mergeCell ref="G118:G121"/>
    <mergeCell ref="H118:H121"/>
    <mergeCell ref="A122:A128"/>
    <mergeCell ref="B122:B128"/>
    <mergeCell ref="C122:C128"/>
    <mergeCell ref="G122:G128"/>
    <mergeCell ref="H122:H128"/>
    <mergeCell ref="H145:H148"/>
    <mergeCell ref="A149:A152"/>
    <mergeCell ref="B149:B152"/>
    <mergeCell ref="C149:C152"/>
    <mergeCell ref="G149:G152"/>
    <mergeCell ref="H149:H152"/>
    <mergeCell ref="A129:A143"/>
    <mergeCell ref="B129:B143"/>
    <mergeCell ref="C129:C143"/>
    <mergeCell ref="G129:G143"/>
    <mergeCell ref="A145:A148"/>
    <mergeCell ref="B145:B148"/>
    <mergeCell ref="C145:C148"/>
    <mergeCell ref="G145:G148"/>
    <mergeCell ref="H131:H142"/>
    <mergeCell ref="H129:H130"/>
    <mergeCell ref="D129:D143"/>
    <mergeCell ref="E129:E143"/>
    <mergeCell ref="D122:D128"/>
    <mergeCell ref="A153:A158"/>
    <mergeCell ref="B153:B158"/>
    <mergeCell ref="C153:C158"/>
    <mergeCell ref="H153:H158"/>
    <mergeCell ref="A159:A170"/>
    <mergeCell ref="B159:B170"/>
    <mergeCell ref="C159:C170"/>
    <mergeCell ref="H159:H170"/>
    <mergeCell ref="G161:G170"/>
    <mergeCell ref="G154:G158"/>
    <mergeCell ref="A171:A182"/>
    <mergeCell ref="B171:B182"/>
    <mergeCell ref="C171:C182"/>
    <mergeCell ref="H171:H182"/>
    <mergeCell ref="A183:A186"/>
    <mergeCell ref="B183:B186"/>
    <mergeCell ref="C183:C186"/>
    <mergeCell ref="H183:H186"/>
    <mergeCell ref="G174:G182"/>
    <mergeCell ref="G184:G186"/>
    <mergeCell ref="A187:A190"/>
    <mergeCell ref="B187:B190"/>
    <mergeCell ref="C187:C190"/>
    <mergeCell ref="G187:G190"/>
    <mergeCell ref="H187:H190"/>
    <mergeCell ref="A191:A196"/>
    <mergeCell ref="B191:B196"/>
    <mergeCell ref="C191:C196"/>
    <mergeCell ref="H191:H196"/>
    <mergeCell ref="G192:G196"/>
    <mergeCell ref="A210:A213"/>
    <mergeCell ref="B210:B213"/>
    <mergeCell ref="C210:C213"/>
    <mergeCell ref="A198:A201"/>
    <mergeCell ref="B198:B201"/>
    <mergeCell ref="C198:C201"/>
    <mergeCell ref="G198:G201"/>
    <mergeCell ref="E206:E209"/>
    <mergeCell ref="D206:D209"/>
    <mergeCell ref="D210:D213"/>
    <mergeCell ref="E210:E213"/>
    <mergeCell ref="D202:D205"/>
    <mergeCell ref="E202:E205"/>
    <mergeCell ref="A202:A205"/>
    <mergeCell ref="B202:B205"/>
    <mergeCell ref="C202:C205"/>
    <mergeCell ref="G202:G205"/>
    <mergeCell ref="G211:G213"/>
    <mergeCell ref="A214:A217"/>
    <mergeCell ref="B214:B217"/>
    <mergeCell ref="C214:C217"/>
    <mergeCell ref="G214:G217"/>
    <mergeCell ref="H214:H217"/>
    <mergeCell ref="A218:A219"/>
    <mergeCell ref="B218:B219"/>
    <mergeCell ref="C218:C219"/>
    <mergeCell ref="G218:G219"/>
    <mergeCell ref="H218:H219"/>
    <mergeCell ref="D214:D217"/>
    <mergeCell ref="E214:E217"/>
    <mergeCell ref="D218:D219"/>
    <mergeCell ref="E218:E219"/>
    <mergeCell ref="A220:A221"/>
    <mergeCell ref="B220:B221"/>
    <mergeCell ref="C220:C221"/>
    <mergeCell ref="G220:G221"/>
    <mergeCell ref="H220:H221"/>
    <mergeCell ref="A222:A230"/>
    <mergeCell ref="B222:B230"/>
    <mergeCell ref="C222:C230"/>
    <mergeCell ref="H222:H230"/>
    <mergeCell ref="D220:D221"/>
    <mergeCell ref="E220:E221"/>
    <mergeCell ref="D222:D230"/>
    <mergeCell ref="E222:E230"/>
    <mergeCell ref="G225:G226"/>
    <mergeCell ref="A233:A234"/>
    <mergeCell ref="B233:B234"/>
    <mergeCell ref="C233:C234"/>
    <mergeCell ref="G233:G234"/>
    <mergeCell ref="H233:H234"/>
    <mergeCell ref="A235:A244"/>
    <mergeCell ref="B235:B244"/>
    <mergeCell ref="C235:C244"/>
    <mergeCell ref="H235:H244"/>
    <mergeCell ref="D235:D244"/>
    <mergeCell ref="E235:E244"/>
    <mergeCell ref="D233:D234"/>
    <mergeCell ref="E233:E234"/>
    <mergeCell ref="A245:A251"/>
    <mergeCell ref="B245:B251"/>
    <mergeCell ref="C245:C251"/>
    <mergeCell ref="H245:H251"/>
    <mergeCell ref="A252:A257"/>
    <mergeCell ref="B252:B257"/>
    <mergeCell ref="C252:C257"/>
    <mergeCell ref="H252:H257"/>
    <mergeCell ref="D245:D251"/>
    <mergeCell ref="E245:E251"/>
    <mergeCell ref="D252:D257"/>
    <mergeCell ref="E252:E257"/>
    <mergeCell ref="A258:A263"/>
    <mergeCell ref="B258:B263"/>
    <mergeCell ref="C258:C263"/>
    <mergeCell ref="G258:G263"/>
    <mergeCell ref="H258:H263"/>
    <mergeCell ref="A264:A269"/>
    <mergeCell ref="B264:B269"/>
    <mergeCell ref="C264:C269"/>
    <mergeCell ref="G264:G269"/>
    <mergeCell ref="H264:H269"/>
    <mergeCell ref="D258:D263"/>
    <mergeCell ref="E258:E263"/>
    <mergeCell ref="D264:D269"/>
    <mergeCell ref="E264:E269"/>
    <mergeCell ref="A270:A275"/>
    <mergeCell ref="B270:B275"/>
    <mergeCell ref="C270:C275"/>
    <mergeCell ref="G270:G275"/>
    <mergeCell ref="H270:H275"/>
    <mergeCell ref="A276:A277"/>
    <mergeCell ref="B276:B277"/>
    <mergeCell ref="C276:C277"/>
    <mergeCell ref="G276:G277"/>
    <mergeCell ref="E270:E275"/>
    <mergeCell ref="D270:D275"/>
    <mergeCell ref="D276:D277"/>
    <mergeCell ref="E276:E277"/>
    <mergeCell ref="A284:A288"/>
    <mergeCell ref="B284:B288"/>
    <mergeCell ref="C284:C288"/>
    <mergeCell ref="G284:G288"/>
    <mergeCell ref="A289:A293"/>
    <mergeCell ref="B289:B293"/>
    <mergeCell ref="C289:C293"/>
    <mergeCell ref="G289:G293"/>
    <mergeCell ref="A278:A279"/>
    <mergeCell ref="B278:B279"/>
    <mergeCell ref="C278:C279"/>
    <mergeCell ref="G278:G279"/>
    <mergeCell ref="A280:A283"/>
    <mergeCell ref="B280:B283"/>
    <mergeCell ref="C280:C283"/>
    <mergeCell ref="D278:D279"/>
    <mergeCell ref="D280:D283"/>
    <mergeCell ref="E280:E283"/>
    <mergeCell ref="E278:E279"/>
    <mergeCell ref="G280:G281"/>
    <mergeCell ref="A305:A310"/>
    <mergeCell ref="B305:B310"/>
    <mergeCell ref="C305:C310"/>
    <mergeCell ref="G305:G310"/>
    <mergeCell ref="H305:H310"/>
    <mergeCell ref="A294:A298"/>
    <mergeCell ref="B294:B298"/>
    <mergeCell ref="C294:C298"/>
    <mergeCell ref="A299:A304"/>
    <mergeCell ref="B299:B304"/>
    <mergeCell ref="C299:C304"/>
    <mergeCell ref="D299:D304"/>
    <mergeCell ref="D305:D310"/>
    <mergeCell ref="E305:E310"/>
    <mergeCell ref="G295:G296"/>
    <mergeCell ref="G300:G304"/>
    <mergeCell ref="A311:A312"/>
    <mergeCell ref="B311:B312"/>
    <mergeCell ref="C311:C312"/>
    <mergeCell ref="G311:G312"/>
    <mergeCell ref="H311:H312"/>
    <mergeCell ref="A313:A314"/>
    <mergeCell ref="B313:B314"/>
    <mergeCell ref="C313:C314"/>
    <mergeCell ref="G313:G314"/>
    <mergeCell ref="H313:H314"/>
    <mergeCell ref="D313:D314"/>
    <mergeCell ref="A315:A316"/>
    <mergeCell ref="B315:B316"/>
    <mergeCell ref="C315:C316"/>
    <mergeCell ref="G315:G316"/>
    <mergeCell ref="H315:H316"/>
    <mergeCell ref="A317:A322"/>
    <mergeCell ref="B317:B322"/>
    <mergeCell ref="C317:C322"/>
    <mergeCell ref="G317:G322"/>
    <mergeCell ref="H317:H322"/>
    <mergeCell ref="D317:D322"/>
    <mergeCell ref="E317:E322"/>
    <mergeCell ref="D315:D316"/>
    <mergeCell ref="E315:E316"/>
    <mergeCell ref="A323:A329"/>
    <mergeCell ref="B323:B329"/>
    <mergeCell ref="C323:C329"/>
    <mergeCell ref="G323:G329"/>
    <mergeCell ref="H323:H329"/>
    <mergeCell ref="A331:A336"/>
    <mergeCell ref="B331:B336"/>
    <mergeCell ref="C331:C336"/>
    <mergeCell ref="D323:D329"/>
    <mergeCell ref="E323:E329"/>
    <mergeCell ref="D331:D336"/>
    <mergeCell ref="E331:E336"/>
    <mergeCell ref="H332:H336"/>
    <mergeCell ref="A351:A354"/>
    <mergeCell ref="B351:B354"/>
    <mergeCell ref="C351:C354"/>
    <mergeCell ref="H351:H354"/>
    <mergeCell ref="A337:A340"/>
    <mergeCell ref="B337:B340"/>
    <mergeCell ref="C337:C340"/>
    <mergeCell ref="A341:A350"/>
    <mergeCell ref="B341:B350"/>
    <mergeCell ref="C341:C350"/>
    <mergeCell ref="G341:G350"/>
    <mergeCell ref="D341:D350"/>
    <mergeCell ref="E341:E350"/>
    <mergeCell ref="D351:D354"/>
    <mergeCell ref="E351:E354"/>
    <mergeCell ref="D337:D340"/>
    <mergeCell ref="E337:E340"/>
    <mergeCell ref="A365:A368"/>
    <mergeCell ref="B365:B368"/>
    <mergeCell ref="C365:C368"/>
    <mergeCell ref="H365:H368"/>
    <mergeCell ref="A355:A356"/>
    <mergeCell ref="B355:B356"/>
    <mergeCell ref="C355:C356"/>
    <mergeCell ref="A357:A363"/>
    <mergeCell ref="B357:B363"/>
    <mergeCell ref="C357:C363"/>
    <mergeCell ref="G357:G363"/>
    <mergeCell ref="D355:D356"/>
    <mergeCell ref="E355:E356"/>
    <mergeCell ref="D357:D363"/>
    <mergeCell ref="E357:E363"/>
    <mergeCell ref="D365:D368"/>
    <mergeCell ref="E365:E368"/>
    <mergeCell ref="D395:D398"/>
    <mergeCell ref="A369:A374"/>
    <mergeCell ref="B369:B374"/>
    <mergeCell ref="C369:C374"/>
    <mergeCell ref="A375:A380"/>
    <mergeCell ref="B375:B380"/>
    <mergeCell ref="C375:C380"/>
    <mergeCell ref="D369:D374"/>
    <mergeCell ref="E369:E374"/>
    <mergeCell ref="D375:D380"/>
    <mergeCell ref="E375:E380"/>
    <mergeCell ref="H387:H390"/>
    <mergeCell ref="D391:D394"/>
    <mergeCell ref="A399:A407"/>
    <mergeCell ref="B399:B407"/>
    <mergeCell ref="C399:C407"/>
    <mergeCell ref="G399:G407"/>
    <mergeCell ref="H399:H407"/>
    <mergeCell ref="A47:F47"/>
    <mergeCell ref="A391:A394"/>
    <mergeCell ref="B391:B394"/>
    <mergeCell ref="C391:C394"/>
    <mergeCell ref="H391:H394"/>
    <mergeCell ref="A395:A398"/>
    <mergeCell ref="B395:B398"/>
    <mergeCell ref="C395:C398"/>
    <mergeCell ref="G395:G398"/>
    <mergeCell ref="H395:H398"/>
    <mergeCell ref="H375:H380"/>
    <mergeCell ref="A381:A384"/>
    <mergeCell ref="B381:B384"/>
    <mergeCell ref="C381:C384"/>
    <mergeCell ref="G381:G384"/>
    <mergeCell ref="A385:A390"/>
    <mergeCell ref="B385:B390"/>
    <mergeCell ref="F49:F50"/>
    <mergeCell ref="G57:G60"/>
    <mergeCell ref="E395:E398"/>
    <mergeCell ref="D399:D407"/>
    <mergeCell ref="E399:E407"/>
    <mergeCell ref="H281:H283"/>
    <mergeCell ref="D284:D288"/>
    <mergeCell ref="E284:E288"/>
    <mergeCell ref="D289:D293"/>
    <mergeCell ref="E289:E293"/>
    <mergeCell ref="H285:H288"/>
    <mergeCell ref="H290:H293"/>
    <mergeCell ref="H295:H298"/>
    <mergeCell ref="D294:D298"/>
    <mergeCell ref="E294:E298"/>
    <mergeCell ref="H357:H363"/>
    <mergeCell ref="H341:H350"/>
    <mergeCell ref="H299:H304"/>
    <mergeCell ref="H370:H374"/>
    <mergeCell ref="H338:H340"/>
    <mergeCell ref="E299:E304"/>
    <mergeCell ref="D311:D312"/>
    <mergeCell ref="E311:E312"/>
    <mergeCell ref="E313:E314"/>
    <mergeCell ref="H202:H205"/>
    <mergeCell ref="G207:G209"/>
    <mergeCell ref="K160:L160"/>
    <mergeCell ref="B27:D28"/>
    <mergeCell ref="E27:E28"/>
    <mergeCell ref="E149:E152"/>
    <mergeCell ref="D153:D158"/>
    <mergeCell ref="E153:E158"/>
    <mergeCell ref="D198:D201"/>
    <mergeCell ref="E198:E201"/>
    <mergeCell ref="D187:D190"/>
    <mergeCell ref="E187:E190"/>
    <mergeCell ref="D191:D196"/>
    <mergeCell ref="E191:E196"/>
    <mergeCell ref="D159:D170"/>
    <mergeCell ref="E159:E170"/>
    <mergeCell ref="D171:D182"/>
    <mergeCell ref="E171:E182"/>
    <mergeCell ref="D183:D186"/>
    <mergeCell ref="E183:E186"/>
    <mergeCell ref="G49:G50"/>
    <mergeCell ref="H49:H50"/>
    <mergeCell ref="G54:G56"/>
    <mergeCell ref="H54:H56"/>
    <mergeCell ref="I331:I333"/>
    <mergeCell ref="I337:I339"/>
    <mergeCell ref="A27:A28"/>
    <mergeCell ref="A23:A24"/>
    <mergeCell ref="B23:D24"/>
    <mergeCell ref="E23:E24"/>
    <mergeCell ref="H211:H213"/>
    <mergeCell ref="H207:H209"/>
    <mergeCell ref="D96:D99"/>
    <mergeCell ref="E96:E99"/>
    <mergeCell ref="D110:D113"/>
    <mergeCell ref="E110:E113"/>
    <mergeCell ref="D114:D117"/>
    <mergeCell ref="E114:E117"/>
    <mergeCell ref="D118:D121"/>
    <mergeCell ref="E118:E121"/>
    <mergeCell ref="D100:D103"/>
    <mergeCell ref="E100:E103"/>
    <mergeCell ref="D104:D109"/>
    <mergeCell ref="E104:E109"/>
    <mergeCell ref="A206:A209"/>
    <mergeCell ref="B206:B209"/>
    <mergeCell ref="C206:C209"/>
    <mergeCell ref="H198:H201"/>
  </mergeCells>
  <hyperlinks>
    <hyperlink ref="F10" r:id="rId1" xr:uid="{5B2E9D5F-4698-4A34-9509-480408C49282}"/>
    <hyperlink ref="F45" r:id="rId2" xr:uid="{593D7E83-C812-433D-A55E-86C9ADEE1F31}"/>
    <hyperlink ref="G66" r:id="rId3" xr:uid="{5B9F5CE9-3F87-4249-A878-AB09649CB616}"/>
  </hyperlinks>
  <printOptions horizontalCentered="1"/>
  <pageMargins left="0.25" right="0.25" top="0.3" bottom="0.28000000000000003" header="0.2" footer="0.2"/>
  <pageSetup paperSize="9" orientation="landscape"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chấm điểm TP</vt:lpstr>
      <vt:lpstr>'chấm điểm TP'!Print_Area</vt:lpstr>
    </vt:vector>
  </TitlesOfParts>
  <Company>Phan Danh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Tommy_Phan</dc:creator>
  <cp:lastModifiedBy>DELL</cp:lastModifiedBy>
  <cp:lastPrinted>2024-03-04T04:16:42Z</cp:lastPrinted>
  <dcterms:created xsi:type="dcterms:W3CDTF">2023-11-15T01:40:41Z</dcterms:created>
  <dcterms:modified xsi:type="dcterms:W3CDTF">2024-03-04T08:52:11Z</dcterms:modified>
</cp:coreProperties>
</file>